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55\public\06_事業\使用料-手数料関連\00_申請書様式\R8.4.1様式（作成中）\繊維\"/>
    </mc:Choice>
  </mc:AlternateContent>
  <xr:revisionPtr revIDLastSave="0" documentId="13_ncr:1_{43BDE6B7-B443-48D9-9BF4-49255D63B7A8}" xr6:coauthVersionLast="47" xr6:coauthVersionMax="47" xr10:uidLastSave="{00000000-0000-0000-0000-000000000000}"/>
  <workbookProtection workbookAlgorithmName="SHA-512" workbookHashValue="p4l29TOHOd+qZcUWs8IbfluuwOH6IILgdU23qvQ99Qex7r8tOhyr+VuIvX10rSu7pHWOHFr+6HyBDrWHqQVWzA==" workbookSaltValue="xU4uy0Eqc/yFIWkcVyb1Uw==" workbookSpinCount="100000" lockStructure="1"/>
  <bookViews>
    <workbookView xWindow="-120" yWindow="-16320" windowWidth="29040" windowHeight="15720" tabRatio="761" xr2:uid="{00000000-000D-0000-FFFF-FFFF00000000}"/>
  </bookViews>
  <sheets>
    <sheet name="設備使用申請書（５機器以下）" sheetId="34" r:id="rId1"/>
    <sheet name="設備使用申請書（６～１０機器）" sheetId="15" r:id="rId2"/>
    <sheet name="設備使用申請書【記入例】" sheetId="28" r:id="rId3"/>
    <sheet name="設備機器一覧" sheetId="16" r:id="rId4"/>
    <sheet name="プルダウン用シート" sheetId="23" state="hidden" r:id="rId5"/>
  </sheets>
  <externalReferences>
    <externalReference r:id="rId6"/>
  </externalReferences>
  <definedNames>
    <definedName name="_xlnm._FilterDatabase" localSheetId="3" hidden="1">設備機器一覧!$G$1:$G$64</definedName>
    <definedName name="_xlnm._FilterDatabase" localSheetId="0" hidden="1">'設備使用申請書（５機器以下）'!$B$52:$BB$96</definedName>
    <definedName name="_xlnm._FilterDatabase" localSheetId="1" hidden="1">'設備使用申請書（６～１０機器）'!$B$45:$BB$99</definedName>
    <definedName name="_xlnm._FilterDatabase" localSheetId="2" hidden="1">設備使用申請書【記入例】!$B$45:$BB$77</definedName>
    <definedName name="〇強度試験機器">設備機器一覧!$C$3:$C$5</definedName>
    <definedName name="ddd">[1]プルダウン用シート!$C$2:$C$14</definedName>
    <definedName name="_xlnm.Print_Area" localSheetId="3">設備機器一覧!$A$1:$J$62</definedName>
    <definedName name="_xlnm.Print_Area" localSheetId="0">'設備使用申請書（５機器以下）'!$A$1:$BB$84</definedName>
    <definedName name="_xlnm.Print_Area" localSheetId="1">'設備使用申請書（６～１０機器）'!$A$1:$BB$99</definedName>
    <definedName name="_xlnm.Print_Area" localSheetId="2">設備使用申請書【記入例】!$A$1:$BB$89</definedName>
    <definedName name="すべての機器">設備機器一覧!$C$2:$C$61</definedName>
    <definedName name="引っかき硬度･鉛筆法">設備機器一覧!#REF!</definedName>
    <definedName name="栄養成分分析">設備機器一覧!#REF!</definedName>
    <definedName name="荷重試験">設備機器一覧!#REF!</definedName>
    <definedName name="解析シミュレーション・CAE">設備機器一覧!#REF!</definedName>
    <definedName name="官能検査">設備機器一覧!#REF!</definedName>
    <definedName name="強〇度試験機器">設備機器一覧!$C$3:$C$5</definedName>
    <definedName name="強度試験機器">設備機器一覧!$C$3:$C$5</definedName>
    <definedName name="金属工作機械">設備機器一覧!#REF!</definedName>
    <definedName name="金属材料摩耗試験">設備機器一覧!#REF!</definedName>
    <definedName name="金属試験">設備機器一覧!#REF!</definedName>
    <definedName name="金属組織試験">設備機器一覧!#REF!</definedName>
    <definedName name="減免率">プルダウン用シート!$A$2:$A$4</definedName>
    <definedName name="抗菌試験">設備機器一覧!#REF!</definedName>
    <definedName name="硬度試験">設備機器一覧!#REF!</definedName>
    <definedName name="硬度試験機器">設備機器一覧!$C$9:$C$11</definedName>
    <definedName name="材料強度試験">設備機器一覧!#REF!</definedName>
    <definedName name="材料強度試験等">設備機器一覧!#REF!</definedName>
    <definedName name="材料試験等">設備機器一覧!#REF!</definedName>
    <definedName name="撮像検証システムによるもの">設備機器一覧!#REF!</definedName>
    <definedName name="三次元デジタイザによるもの">設備機器一覧!#REF!</definedName>
    <definedName name="三次元形状データ作成・CAD">設備機器一覧!#REF!</definedName>
    <definedName name="残留応力測定">設備機器一覧!#REF!</definedName>
    <definedName name="四半期1始">プルダウン用シート!$A$9</definedName>
    <definedName name="四半期1終">プルダウン用シート!$A$10</definedName>
    <definedName name="四半期2始">プルダウン用シート!$A$11</definedName>
    <definedName name="四半期2終">プルダウン用シート!$A$12</definedName>
    <definedName name="四半期3始">プルダウン用シート!$A$13</definedName>
    <definedName name="四半期3終">プルダウン用シート!$A$14</definedName>
    <definedName name="四半期4始">プルダウン用シート!$A$15</definedName>
    <definedName name="四半期4終">プルダウン用シート!$A$16</definedName>
    <definedName name="試験区分">設備機器一覧!#REF!</definedName>
    <definedName name="試験目的">設備機器一覧!#REF!</definedName>
    <definedName name="自動化技術支援">設備機器一覧!#REF!</definedName>
    <definedName name="自動化技術支援機器">設備機器一覧!#REF!</definedName>
    <definedName name="焼結試験">設備機器一覧!#REF!</definedName>
    <definedName name="職員派遣">設備機器一覧!#REF!</definedName>
    <definedName name="食品の分析・試験等">設備機器一覧!#REF!</definedName>
    <definedName name="食品加工機器">設備機器一覧!#REF!</definedName>
    <definedName name="食品加工試験機">設備機器一覧!#REF!</definedName>
    <definedName name="食品等分析・観察機器">設備機器一覧!#REF!</definedName>
    <definedName name="成績書交付">設備機器一覧!#REF!</definedName>
    <definedName name="精度試験">設備機器一覧!#REF!</definedName>
    <definedName name="精密測定・三次元測定機">設備機器一覧!#REF!</definedName>
    <definedName name="設計支援">設備機器一覧!#REF!</definedName>
    <definedName name="設計支援機器">設備機器一覧!#REF!</definedName>
    <definedName name="設備区分">設備機器一覧!$A$2:$A$3</definedName>
    <definedName name="絶縁耐圧試験">設備機器一覧!#REF!</definedName>
    <definedName name="洗浄関連機器">設備機器一覧!$C$44</definedName>
    <definedName name="前処理・金属">設備機器一覧!#REF!</definedName>
    <definedName name="前処理・食品">設備機器一覧!#REF!</definedName>
    <definedName name="前処理・分析">設備機器一覧!#REF!</definedName>
    <definedName name="塑性加工解析・CAE">設備機器一覧!#REF!</definedName>
    <definedName name="測定試験">設備機器一覧!#REF!</definedName>
    <definedName name="耐環境試験">設備機器一覧!#REF!</definedName>
    <definedName name="耐候試験・ウェザーメーター">設備機器一覧!#REF!</definedName>
    <definedName name="耐候試験機器">設備機器一覧!$C$57:$C$59</definedName>
    <definedName name="耐光試験・フェードメーター">設備機器一覧!#REF!</definedName>
    <definedName name="担当者">プルダウン用シート!$C$2:$C$14</definedName>
    <definedName name="電気試験機器">設備機器一覧!$C$46:$C$55</definedName>
    <definedName name="疲労試験">設備機器一覧!#REF!</definedName>
    <definedName name="非破壊試験">設備機器一覧!#REF!</definedName>
    <definedName name="微生物試験関連機器">設備機器一覧!$C$61:$C$61</definedName>
    <definedName name="表面処理試験">設備機器一覧!#REF!</definedName>
    <definedName name="付着性･クロスカット法">設備機器一覧!#REF!</definedName>
    <definedName name="物性試験・薄膜作成等機器">設備機器一覧!$C$13:$C$42</definedName>
    <definedName name="摩擦・摩耗試験機器">設備機器一覧!$C$7:$C$7</definedName>
    <definedName name="模型試作・CAM">設備機器一覧!#REF!</definedName>
    <definedName name="木材試験">設備機器一覧!#REF!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6" l="1"/>
  <c r="C63" i="16" s="1"/>
  <c r="I62" i="16"/>
  <c r="J62" i="16" s="1"/>
  <c r="S76" i="34"/>
  <c r="S74" i="34"/>
  <c r="I20" i="16"/>
  <c r="AP72" i="34"/>
  <c r="AO70" i="34"/>
  <c r="AP69" i="34"/>
  <c r="AO67" i="34"/>
  <c r="AP66" i="34"/>
  <c r="AO64" i="34"/>
  <c r="H55" i="34"/>
  <c r="BG13" i="34"/>
  <c r="BF13" i="34"/>
  <c r="BD13" i="34"/>
  <c r="I17" i="16" l="1"/>
  <c r="J17" i="16" s="1"/>
  <c r="S76" i="28"/>
  <c r="S74" i="28"/>
  <c r="AP72" i="28"/>
  <c r="AO70" i="28"/>
  <c r="AP69" i="28"/>
  <c r="AO67" i="28"/>
  <c r="AP66" i="28"/>
  <c r="AO64" i="28"/>
  <c r="AP63" i="28"/>
  <c r="AO61" i="28"/>
  <c r="AP60" i="28"/>
  <c r="AO58" i="28"/>
  <c r="H55" i="28"/>
  <c r="BG13" i="28"/>
  <c r="BF13" i="28"/>
  <c r="BD13" i="28"/>
  <c r="I76" i="28" l="1"/>
  <c r="I74" i="28"/>
  <c r="H55" i="15" l="1"/>
  <c r="I4" i="16"/>
  <c r="J4" i="16" s="1"/>
  <c r="I5" i="16"/>
  <c r="J5" i="16" s="1"/>
  <c r="I6" i="16"/>
  <c r="J6" i="16" s="1"/>
  <c r="I7" i="16"/>
  <c r="J7" i="16" s="1"/>
  <c r="I8" i="16"/>
  <c r="J8" i="16" s="1"/>
  <c r="I9" i="16"/>
  <c r="J9" i="16" s="1"/>
  <c r="I10" i="16"/>
  <c r="J10" i="16" s="1"/>
  <c r="I11" i="16"/>
  <c r="J11" i="16" s="1"/>
  <c r="I12" i="16"/>
  <c r="J12" i="16" s="1"/>
  <c r="I13" i="16"/>
  <c r="J13" i="16" s="1"/>
  <c r="I14" i="16"/>
  <c r="J14" i="16" s="1"/>
  <c r="I15" i="16"/>
  <c r="J15" i="16" s="1"/>
  <c r="I16" i="16"/>
  <c r="J16" i="16" s="1"/>
  <c r="I18" i="16"/>
  <c r="J18" i="16" s="1"/>
  <c r="I19" i="16"/>
  <c r="J19" i="16" s="1"/>
  <c r="J20" i="16"/>
  <c r="I21" i="16"/>
  <c r="J21" i="16" s="1"/>
  <c r="I22" i="16"/>
  <c r="J22" i="16" s="1"/>
  <c r="I23" i="16"/>
  <c r="J23" i="16" s="1"/>
  <c r="I24" i="16"/>
  <c r="J24" i="16" s="1"/>
  <c r="I25" i="16"/>
  <c r="J25" i="16" s="1"/>
  <c r="I26" i="16"/>
  <c r="J26" i="16" s="1"/>
  <c r="I27" i="16"/>
  <c r="J27" i="16" s="1"/>
  <c r="I28" i="16"/>
  <c r="J28" i="16" s="1"/>
  <c r="I29" i="16"/>
  <c r="J29" i="16" s="1"/>
  <c r="I31" i="16"/>
  <c r="J31" i="16" s="1"/>
  <c r="I32" i="16"/>
  <c r="J32" i="16" s="1"/>
  <c r="I33" i="16"/>
  <c r="J33" i="16" s="1"/>
  <c r="I34" i="16"/>
  <c r="J34" i="16" s="1"/>
  <c r="I35" i="16"/>
  <c r="J35" i="16" s="1"/>
  <c r="I36" i="16"/>
  <c r="J36" i="16" s="1"/>
  <c r="I37" i="16"/>
  <c r="J37" i="16" s="1"/>
  <c r="I38" i="16"/>
  <c r="J38" i="16" s="1"/>
  <c r="I39" i="16"/>
  <c r="J39" i="16" s="1"/>
  <c r="I40" i="16"/>
  <c r="J40" i="16" s="1"/>
  <c r="I41" i="16"/>
  <c r="J41" i="16" s="1"/>
  <c r="I42" i="16"/>
  <c r="J42" i="16" s="1"/>
  <c r="I43" i="16"/>
  <c r="J43" i="16" s="1"/>
  <c r="I44" i="16"/>
  <c r="J44" i="16" s="1"/>
  <c r="I45" i="16"/>
  <c r="J45" i="16" s="1"/>
  <c r="I46" i="16"/>
  <c r="J46" i="16" s="1"/>
  <c r="I47" i="16"/>
  <c r="J47" i="16" s="1"/>
  <c r="I48" i="16"/>
  <c r="J48" i="16" s="1"/>
  <c r="I49" i="16"/>
  <c r="J49" i="16" s="1"/>
  <c r="I50" i="16"/>
  <c r="J50" i="16" s="1"/>
  <c r="I51" i="16"/>
  <c r="J51" i="16" s="1"/>
  <c r="I52" i="16"/>
  <c r="J52" i="16" s="1"/>
  <c r="I53" i="16"/>
  <c r="J53" i="16" s="1"/>
  <c r="I54" i="16"/>
  <c r="J54" i="16" s="1"/>
  <c r="I55" i="16"/>
  <c r="J55" i="16" s="1"/>
  <c r="I56" i="16"/>
  <c r="J56" i="16" s="1"/>
  <c r="I57" i="16"/>
  <c r="J57" i="16" s="1"/>
  <c r="I58" i="16"/>
  <c r="J58" i="16" s="1"/>
  <c r="I59" i="16"/>
  <c r="J59" i="16" s="1"/>
  <c r="I60" i="16"/>
  <c r="J60" i="16" s="1"/>
  <c r="I61" i="16"/>
  <c r="J61" i="16" s="1"/>
  <c r="J63" i="16" s="1"/>
  <c r="I3" i="16"/>
  <c r="J2" i="16"/>
  <c r="BP69" i="34" l="1"/>
  <c r="BV69" i="34" s="1"/>
  <c r="BP63" i="34"/>
  <c r="BV63" i="34" s="1"/>
  <c r="BP72" i="34"/>
  <c r="BV72" i="34" s="1"/>
  <c r="BP66" i="34"/>
  <c r="BV66" i="34" s="1"/>
  <c r="B73" i="28"/>
  <c r="BP70" i="28"/>
  <c r="BP64" i="28"/>
  <c r="BP67" i="28"/>
  <c r="BP61" i="28"/>
  <c r="J3" i="16"/>
  <c r="B99" i="15"/>
  <c r="L23" i="16"/>
  <c r="BP71" i="15"/>
  <c r="AP84" i="15"/>
  <c r="AP78" i="15"/>
  <c r="AP72" i="15"/>
  <c r="AP66" i="15"/>
  <c r="B70" i="15" l="1"/>
  <c r="BV71" i="15"/>
  <c r="BP58" i="28"/>
  <c r="BQ58" i="28" s="1"/>
  <c r="M30" i="34"/>
  <c r="BT66" i="34"/>
  <c r="BS66" i="34"/>
  <c r="BQ66" i="34"/>
  <c r="BR66" i="34"/>
  <c r="B64" i="34"/>
  <c r="BT63" i="34"/>
  <c r="BS63" i="34"/>
  <c r="B61" i="34"/>
  <c r="BR63" i="34"/>
  <c r="BQ63" i="34"/>
  <c r="BP60" i="34"/>
  <c r="BT72" i="34"/>
  <c r="BS72" i="34"/>
  <c r="BQ72" i="34"/>
  <c r="B70" i="34"/>
  <c r="BR72" i="34"/>
  <c r="BT69" i="34"/>
  <c r="B67" i="34"/>
  <c r="BR69" i="34"/>
  <c r="BS69" i="34"/>
  <c r="BQ69" i="34"/>
  <c r="BT67" i="28"/>
  <c r="BV67" i="28"/>
  <c r="BQ67" i="28"/>
  <c r="D67" i="28"/>
  <c r="BS67" i="28"/>
  <c r="BR67" i="28"/>
  <c r="BT64" i="28"/>
  <c r="D64" i="28"/>
  <c r="BS64" i="28"/>
  <c r="BQ64" i="28"/>
  <c r="BV64" i="28"/>
  <c r="BR64" i="28"/>
  <c r="BT61" i="28"/>
  <c r="BV61" i="28"/>
  <c r="BQ61" i="28"/>
  <c r="D61" i="28"/>
  <c r="BS61" i="28"/>
  <c r="BR61" i="28"/>
  <c r="BT70" i="28"/>
  <c r="D70" i="28"/>
  <c r="BS70" i="28"/>
  <c r="BQ70" i="28"/>
  <c r="BV70" i="28"/>
  <c r="BR70" i="28"/>
  <c r="BP62" i="15"/>
  <c r="BP59" i="15"/>
  <c r="BP68" i="15"/>
  <c r="BP74" i="15"/>
  <c r="BP80" i="15"/>
  <c r="BP86" i="15"/>
  <c r="BP65" i="15"/>
  <c r="BP77" i="15"/>
  <c r="BP83" i="15"/>
  <c r="BV60" i="34" l="1"/>
  <c r="B58" i="34"/>
  <c r="BS58" i="28"/>
  <c r="D58" i="28"/>
  <c r="Y60" i="28" s="1"/>
  <c r="B79" i="15"/>
  <c r="BV80" i="15"/>
  <c r="B76" i="15"/>
  <c r="BV77" i="15"/>
  <c r="B73" i="15"/>
  <c r="BV74" i="15"/>
  <c r="B64" i="15"/>
  <c r="BV65" i="15"/>
  <c r="B67" i="15"/>
  <c r="BV68" i="15"/>
  <c r="B82" i="15"/>
  <c r="BV83" i="15"/>
  <c r="B61" i="15"/>
  <c r="BV62" i="15"/>
  <c r="B85" i="15"/>
  <c r="BV86" i="15"/>
  <c r="BQ59" i="15"/>
  <c r="BV59" i="15"/>
  <c r="BT58" i="28"/>
  <c r="BR58" i="28"/>
  <c r="BV58" i="28"/>
  <c r="AE61" i="34"/>
  <c r="AE67" i="34"/>
  <c r="X67" i="34"/>
  <c r="Y69" i="34"/>
  <c r="Y72" i="34"/>
  <c r="AE70" i="34"/>
  <c r="X70" i="34"/>
  <c r="BT60" i="34"/>
  <c r="BQ60" i="34"/>
  <c r="BS60" i="34"/>
  <c r="BR60" i="34"/>
  <c r="X61" i="34"/>
  <c r="AO61" i="34" s="1"/>
  <c r="Y63" i="34"/>
  <c r="AP63" i="34" s="1"/>
  <c r="AE64" i="34"/>
  <c r="Y66" i="34"/>
  <c r="X64" i="34"/>
  <c r="M30" i="28"/>
  <c r="Y72" i="28"/>
  <c r="X70" i="28"/>
  <c r="AE70" i="28"/>
  <c r="Y63" i="28"/>
  <c r="X61" i="28"/>
  <c r="AE61" i="28"/>
  <c r="Y66" i="28"/>
  <c r="X64" i="28"/>
  <c r="AE64" i="28"/>
  <c r="Y69" i="28"/>
  <c r="X67" i="28"/>
  <c r="AE67" i="28"/>
  <c r="M30" i="15"/>
  <c r="B58" i="15"/>
  <c r="BR59" i="15"/>
  <c r="X58" i="28" l="1"/>
  <c r="AE58" i="28"/>
  <c r="X58" i="15"/>
  <c r="Y60" i="34"/>
  <c r="AP60" i="34" s="1"/>
  <c r="D80" i="34" s="1"/>
  <c r="AE58" i="34"/>
  <c r="X58" i="34"/>
  <c r="AO58" i="34" s="1"/>
  <c r="D76" i="34" s="1"/>
  <c r="BT59" i="15" l="1"/>
  <c r="BQ86" i="15"/>
  <c r="BT86" i="15"/>
  <c r="BR86" i="15"/>
  <c r="BT83" i="15"/>
  <c r="BR83" i="15"/>
  <c r="BS80" i="15"/>
  <c r="BT80" i="15"/>
  <c r="BR80" i="15"/>
  <c r="BQ77" i="15"/>
  <c r="BT77" i="15"/>
  <c r="BR77" i="15"/>
  <c r="BQ74" i="15"/>
  <c r="BT74" i="15"/>
  <c r="BR74" i="15"/>
  <c r="BQ71" i="15"/>
  <c r="BR71" i="15"/>
  <c r="BT71" i="15"/>
  <c r="BQ68" i="15"/>
  <c r="BR68" i="15"/>
  <c r="BT68" i="15"/>
  <c r="BQ65" i="15"/>
  <c r="BT65" i="15"/>
  <c r="BR65" i="15"/>
  <c r="BQ62" i="15"/>
  <c r="X61" i="15" s="1"/>
  <c r="BT62" i="15"/>
  <c r="BR62" i="15"/>
  <c r="BS59" i="15"/>
  <c r="BQ83" i="15"/>
  <c r="BS68" i="15"/>
  <c r="BQ80" i="15"/>
  <c r="AE58" i="15"/>
  <c r="BS77" i="15"/>
  <c r="BS65" i="15"/>
  <c r="BS86" i="15"/>
  <c r="BS74" i="15"/>
  <c r="BS62" i="15"/>
  <c r="BS83" i="15"/>
  <c r="BS71" i="15"/>
  <c r="X64" i="15" l="1"/>
  <c r="AO64" i="15" s="1"/>
  <c r="X85" i="15"/>
  <c r="AO85" i="15" s="1"/>
  <c r="AO61" i="15"/>
  <c r="X73" i="15"/>
  <c r="AO73" i="15" s="1"/>
  <c r="X82" i="15"/>
  <c r="AO82" i="15" s="1"/>
  <c r="X79" i="15"/>
  <c r="AO79" i="15" s="1"/>
  <c r="X76" i="15"/>
  <c r="AO76" i="15" s="1"/>
  <c r="X67" i="15"/>
  <c r="AO67" i="15" s="1"/>
  <c r="X70" i="15"/>
  <c r="AO70" i="15" s="1"/>
  <c r="Y66" i="15"/>
  <c r="AE64" i="15"/>
  <c r="Y72" i="15"/>
  <c r="AE70" i="15"/>
  <c r="AE76" i="15"/>
  <c r="Y78" i="15"/>
  <c r="AE79" i="15"/>
  <c r="Y81" i="15"/>
  <c r="AP81" i="15" s="1"/>
  <c r="AE82" i="15"/>
  <c r="Y84" i="15"/>
  <c r="Y69" i="15"/>
  <c r="AP69" i="15" s="1"/>
  <c r="AE67" i="15"/>
  <c r="AE73" i="15"/>
  <c r="Y75" i="15"/>
  <c r="AP75" i="15" s="1"/>
  <c r="AE85" i="15"/>
  <c r="Y87" i="15"/>
  <c r="AP87" i="15" s="1"/>
  <c r="AE61" i="15"/>
  <c r="Y63" i="15"/>
  <c r="AP63" i="15" s="1"/>
  <c r="Y60" i="15"/>
  <c r="AP60" i="15" s="1"/>
  <c r="AO58" i="15"/>
  <c r="D91" i="15" l="1"/>
  <c r="D95" i="15"/>
  <c r="BD13" i="15"/>
  <c r="BF13" i="15"/>
  <c r="BG1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M30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設備機器一覧（</t>
        </r>
        <r>
          <rPr>
            <b/>
            <sz val="9"/>
            <color indexed="10"/>
            <rFont val="ＭＳ Ｐゴシック"/>
            <family val="3"/>
            <charset val="128"/>
            <scheme val="minor"/>
          </rPr>
          <t>別シート</t>
        </r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 xml:space="preserve">）から使用する機器を選択願います
選択した機器の情報が左の欄に反映されます
文字数に応じてフォントサイズの変更や折り返をお願いします。
機器の詳細は下記ページで確認できます。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  <scheme val="minor"/>
          </rPr>
          <t>※使用する機器の合計が11件以上の場合は
センター職員にお問い合わせ願います。</t>
        </r>
      </text>
    </comment>
    <comment ref="M33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Y33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M36" authorId="1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〇個、〇個所、〇式、〇通りなど</t>
        </r>
      </text>
    </comment>
    <comment ref="AL42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時間が未定の場合は未記入のままお越し願います</t>
        </r>
      </text>
    </comment>
    <comment ref="AS42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昼休憩時に設備を利用しない場合
</t>
        </r>
        <r>
          <rPr>
            <sz val="9"/>
            <color indexed="10"/>
            <rFont val="ＭＳ Ｐゴシック"/>
            <family val="3"/>
            <charset val="128"/>
          </rPr>
          <t>必要に応じて</t>
        </r>
        <r>
          <rPr>
            <sz val="9"/>
            <color indexed="81"/>
            <rFont val="ＭＳ Ｐゴシック"/>
            <family val="3"/>
            <charset val="128"/>
          </rPr>
          <t>プルダウンから
注意書きを選択してください</t>
        </r>
      </text>
    </comment>
    <comment ref="N46" authorId="2" shapeId="0" xr:uid="{182A726B-9597-4D4A-98A0-7BA27C7485A2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3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3" shapeId="0" xr:uid="{00000000-0006-0000-0100-00000A000000}">
      <text>
        <r>
          <rPr>
            <b/>
            <sz val="9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7A0BFE51-7833-4430-B25B-42C7845D95D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M30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設備機器一覧（</t>
        </r>
        <r>
          <rPr>
            <b/>
            <sz val="9"/>
            <color indexed="10"/>
            <rFont val="ＭＳ Ｐゴシック"/>
            <family val="3"/>
            <charset val="128"/>
            <scheme val="minor"/>
          </rPr>
          <t>別シート</t>
        </r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 xml:space="preserve">）から使用する機器を選択願います
選択した機器の情報が左の欄に反映されます
文字数に応じてフォントサイズの変更や折り返をお願いします。
機器の詳細は下記ページで確認できます。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  <scheme val="minor"/>
          </rPr>
          <t>※使用する機器の合計が11件以上の場合は
センター職員にお問い合わせ願います。</t>
        </r>
      </text>
    </comment>
    <comment ref="M33" authorId="1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Y33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M36" authorId="1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〇個、〇個所、〇式、〇通りなど</t>
        </r>
      </text>
    </comment>
    <comment ref="AL42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時間が未定の場合は未記入のままお越し願います</t>
        </r>
      </text>
    </comment>
    <comment ref="AS42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昼休憩時に設備を利用しない場合
</t>
        </r>
        <r>
          <rPr>
            <sz val="9"/>
            <color indexed="10"/>
            <rFont val="ＭＳ Ｐゴシック"/>
            <family val="3"/>
            <charset val="128"/>
          </rPr>
          <t>必要に応じて</t>
        </r>
        <r>
          <rPr>
            <sz val="9"/>
            <color indexed="81"/>
            <rFont val="ＭＳ Ｐゴシック"/>
            <family val="3"/>
            <charset val="128"/>
          </rPr>
          <t>プルダウンから
注意書きを選択してください</t>
        </r>
      </text>
    </comment>
    <comment ref="N46" authorId="2" shapeId="0" xr:uid="{E85B1147-568D-44EE-8715-A78BA9799C12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3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3" shapeId="0" xr:uid="{00000000-0006-0000-0200-00000A000000}">
      <text>
        <r>
          <rPr>
            <b/>
            <sz val="9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申請書提出日を記入願います（直接入力 or プルダウン選択）</t>
        </r>
      </text>
    </comment>
    <comment ref="AJ2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30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設備機器一覧（</t>
        </r>
        <r>
          <rPr>
            <b/>
            <sz val="9"/>
            <color indexed="10"/>
            <rFont val="ＭＳ Ｐゴシック"/>
            <family val="3"/>
            <charset val="128"/>
            <scheme val="minor"/>
          </rPr>
          <t>別シート</t>
        </r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 xml:space="preserve">）から使用する機器を選択願います
選択した機器の情報が左の欄に反映されます
文字数に応じてフォントサイズの変更や折り返をお願いします。
機器の詳細は下記ページで確認できます。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  <scheme val="minor"/>
          </rPr>
          <t>※使用する機器の合計が11件以上の場合は
センター職員にお問い合わせ願います。</t>
        </r>
      </text>
    </comment>
    <comment ref="M33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Y3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M3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〇個、〇個所、〇式、〇通りなど</t>
        </r>
      </text>
    </comment>
    <comment ref="AL4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時間が未定の場合は未記入のままお越し願います</t>
        </r>
      </text>
    </comment>
    <comment ref="AS4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昼休憩時に設備を利用しない場合
</t>
        </r>
        <r>
          <rPr>
            <sz val="9"/>
            <color indexed="10"/>
            <rFont val="ＭＳ Ｐゴシック"/>
            <family val="3"/>
            <charset val="128"/>
          </rPr>
          <t>必要に応じて</t>
        </r>
        <r>
          <rPr>
            <sz val="9"/>
            <color indexed="81"/>
            <rFont val="ＭＳ Ｐゴシック"/>
            <family val="3"/>
            <charset val="128"/>
          </rPr>
          <t>プルダウンから
注意書きを選択してください</t>
        </r>
      </text>
    </comment>
    <comment ref="N46" authorId="2" shapeId="0" xr:uid="{B1650096-5E00-44C2-B7C9-15B9883065C5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3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3" shapeId="0" xr:uid="{00000000-0006-0000-0000-00000A000000}">
      <text>
        <r>
          <rPr>
            <b/>
            <sz val="9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</authors>
  <commentList>
    <comment ref="F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ドロップダウンリストのため削除しないでください
</t>
        </r>
      </text>
    </comment>
  </commentList>
</comments>
</file>

<file path=xl/sharedStrings.xml><?xml version="1.0" encoding="utf-8"?>
<sst xmlns="http://schemas.openxmlformats.org/spreadsheetml/2006/main" count="491" uniqueCount="195">
  <si>
    <t>（〒）</t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</si>
  <si>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</si>
  <si>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</si>
  <si>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￥</t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</si>
  <si>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</si>
  <si>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</si>
  <si>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設備使用申請書</t>
    <rPh sb="0" eb="1">
      <t>セツ</t>
    </rPh>
    <rPh sb="1" eb="2">
      <t>ビ</t>
    </rPh>
    <rPh sb="2" eb="3">
      <t>ツカ</t>
    </rPh>
    <rPh sb="3" eb="4">
      <t>ヨウ</t>
    </rPh>
    <rPh sb="4" eb="5">
      <t>サル</t>
    </rPh>
    <rPh sb="5" eb="6">
      <t>ショウ</t>
    </rPh>
    <rPh sb="6" eb="7">
      <t>ショ</t>
    </rPh>
    <phoneticPr fontId="2"/>
  </si>
  <si>
    <t>グループ長</t>
    <rPh sb="4" eb="5">
      <t>チョウ</t>
    </rPh>
    <phoneticPr fontId="2"/>
  </si>
  <si>
    <t>部長</t>
    <rPh sb="0" eb="2">
      <t>ブチョウ</t>
    </rPh>
    <phoneticPr fontId="2"/>
  </si>
  <si>
    <t>グループ員</t>
    <rPh sb="4" eb="5">
      <t>イン</t>
    </rPh>
    <phoneticPr fontId="2"/>
  </si>
  <si>
    <t>１．設備の名称</t>
    <rPh sb="2" eb="4">
      <t>セツビ</t>
    </rPh>
    <rPh sb="5" eb="7">
      <t>メイショウ</t>
    </rPh>
    <phoneticPr fontId="2"/>
  </si>
  <si>
    <t>２．使用の目的</t>
    <rPh sb="2" eb="4">
      <t>シヨウ</t>
    </rPh>
    <rPh sb="5" eb="7">
      <t>モクテキ</t>
    </rPh>
    <phoneticPr fontId="2"/>
  </si>
  <si>
    <t>３．使用数量</t>
    <rPh sb="2" eb="4">
      <t>シヨウ</t>
    </rPh>
    <rPh sb="4" eb="6">
      <t>スウリョウ</t>
    </rPh>
    <phoneticPr fontId="2"/>
  </si>
  <si>
    <t>担当者</t>
    <rPh sb="0" eb="3">
      <t>タントウシャ</t>
    </rPh>
    <phoneticPr fontId="2"/>
  </si>
  <si>
    <t>副センター長</t>
    <rPh sb="0" eb="1">
      <t>フク</t>
    </rPh>
    <rPh sb="5" eb="6">
      <t>チョウ</t>
    </rPh>
    <phoneticPr fontId="2"/>
  </si>
  <si>
    <t>調定番号</t>
    <rPh sb="0" eb="4">
      <t>チョウテイバンゴウ</t>
    </rPh>
    <phoneticPr fontId="2"/>
  </si>
  <si>
    <t>確認番号</t>
    <rPh sb="0" eb="4">
      <t>カクニンバンゴウ</t>
    </rPh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</si>
  <si>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</si>
  <si>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</si>
  <si>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</si>
  <si>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日から令和　</t>
    <rPh sb="0" eb="1">
      <t>ニチ</t>
    </rPh>
    <rPh sb="3" eb="5">
      <t>レイワ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</si>
  <si>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</si>
  <si>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</si>
  <si>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日まで</t>
    <rPh sb="0" eb="1">
      <t>ニチ</t>
    </rPh>
    <phoneticPr fontId="2"/>
  </si>
  <si>
    <t>（令和　</t>
    <rPh sb="1" eb="3">
      <t>レイワ</t>
    </rPh>
    <phoneticPr fontId="2"/>
  </si>
  <si>
    <t>月</t>
    <rPh sb="0" eb="1">
      <t>ツキ</t>
    </rPh>
    <phoneticPr fontId="2"/>
  </si>
  <si>
    <t>時から</t>
    <rPh sb="0" eb="1">
      <t>ジ</t>
    </rPh>
    <phoneticPr fontId="2"/>
  </si>
  <si>
    <t>時まで）</t>
    <rPh sb="0" eb="1">
      <t>ジ</t>
    </rPh>
    <phoneticPr fontId="2"/>
  </si>
  <si>
    <t>４．使用期間</t>
    <phoneticPr fontId="2"/>
  </si>
  <si>
    <t>　　（使用時間）</t>
    <phoneticPr fontId="2"/>
  </si>
  <si>
    <t>）</t>
    <phoneticPr fontId="2"/>
  </si>
  <si>
    <t>設　備　機　器　名　※</t>
    <rPh sb="0" eb="1">
      <t>セツ</t>
    </rPh>
    <rPh sb="2" eb="3">
      <t>ビ</t>
    </rPh>
    <rPh sb="4" eb="5">
      <t>キ</t>
    </rPh>
    <rPh sb="6" eb="7">
      <t>ウツワ</t>
    </rPh>
    <rPh sb="8" eb="9">
      <t>メイ</t>
    </rPh>
    <phoneticPr fontId="2"/>
  </si>
  <si>
    <t>単   価※</t>
    <rPh sb="0" eb="1">
      <t>タン</t>
    </rPh>
    <rPh sb="4" eb="5">
      <t>アタイ</t>
    </rPh>
    <phoneticPr fontId="2"/>
  </si>
  <si>
    <t>確 認 者※</t>
    <phoneticPr fontId="2"/>
  </si>
  <si>
    <t>領収月日※</t>
    <rPh sb="0" eb="2">
      <t>リョウシュウ</t>
    </rPh>
    <rPh sb="2" eb="4">
      <t>ガッピ</t>
    </rPh>
    <phoneticPr fontId="2"/>
  </si>
  <si>
    <t>（</t>
    <phoneticPr fontId="2"/>
  </si>
  <si>
    <t>調定決議</t>
    <rPh sb="0" eb="4">
      <t>チョウテイケツギ</t>
    </rPh>
    <phoneticPr fontId="2"/>
  </si>
  <si>
    <t>納入金額</t>
    <rPh sb="0" eb="4">
      <t>ノウニュウキンガク</t>
    </rPh>
    <phoneticPr fontId="2"/>
  </si>
  <si>
    <t>納入義務者</t>
    <rPh sb="0" eb="5">
      <t>ノウニュウギムシャ</t>
    </rPh>
    <phoneticPr fontId="2"/>
  </si>
  <si>
    <t>収納済年月日</t>
    <rPh sb="0" eb="3">
      <t>シュウノウズ</t>
    </rPh>
    <rPh sb="3" eb="6">
      <t>ネンガッピ</t>
    </rPh>
    <phoneticPr fontId="2"/>
  </si>
  <si>
    <t>納入通知書発行日</t>
    <rPh sb="0" eb="5">
      <t>ノウニュウツウチショ</t>
    </rPh>
    <rPh sb="5" eb="8">
      <t>ハッコウビ</t>
    </rPh>
    <phoneticPr fontId="2"/>
  </si>
  <si>
    <t>納入通知書</t>
    <rPh sb="0" eb="5">
      <t>ノウニュウツウチショ</t>
    </rPh>
    <phoneticPr fontId="2"/>
  </si>
  <si>
    <t>　</t>
  </si>
  <si>
    <t>減免率</t>
    <phoneticPr fontId="28"/>
  </si>
  <si>
    <t>グループ</t>
    <phoneticPr fontId="28"/>
  </si>
  <si>
    <t>設備区分</t>
    <phoneticPr fontId="28"/>
  </si>
  <si>
    <t>磯山</t>
    <rPh sb="0" eb="2">
      <t>イソヤマ</t>
    </rPh>
    <phoneticPr fontId="28"/>
  </si>
  <si>
    <t>磯</t>
    <rPh sb="0" eb="1">
      <t>イソ</t>
    </rPh>
    <phoneticPr fontId="28"/>
  </si>
  <si>
    <t>設　備　名</t>
    <phoneticPr fontId="28"/>
  </si>
  <si>
    <t>50％減免</t>
    <rPh sb="3" eb="5">
      <t>ゲンメン</t>
    </rPh>
    <phoneticPr fontId="2"/>
  </si>
  <si>
    <t>単価</t>
    <rPh sb="0" eb="2">
      <t>タンカ</t>
    </rPh>
    <phoneticPr fontId="2"/>
  </si>
  <si>
    <t>領収番号※</t>
    <rPh sb="0" eb="2">
      <t>リョウシュウ</t>
    </rPh>
    <rPh sb="2" eb="4">
      <t>バンゴウ</t>
    </rPh>
    <phoneticPr fontId="2"/>
  </si>
  <si>
    <t>(</t>
    <phoneticPr fontId="2"/>
  </si>
  <si>
    <t>)</t>
    <phoneticPr fontId="2"/>
  </si>
  <si>
    <t>単位※</t>
    <rPh sb="0" eb="2">
      <t>タンイ</t>
    </rPh>
    <phoneticPr fontId="2"/>
  </si>
  <si>
    <t>単位</t>
    <rPh sb="0" eb="2">
      <t>タンイ</t>
    </rPh>
    <phoneticPr fontId="2"/>
  </si>
  <si>
    <t>単価
減免無し</t>
    <rPh sb="3" eb="6">
      <t>ゲンメンナ</t>
    </rPh>
    <phoneticPr fontId="28"/>
  </si>
  <si>
    <t>コード
減免無し</t>
    <phoneticPr fontId="2"/>
  </si>
  <si>
    <t>単価
50％減免</t>
    <rPh sb="0" eb="2">
      <t>タンカ</t>
    </rPh>
    <rPh sb="6" eb="8">
      <t>ゲンメン</t>
    </rPh>
    <phoneticPr fontId="28"/>
  </si>
  <si>
    <t>コード
50％減免</t>
    <phoneticPr fontId="2"/>
  </si>
  <si>
    <t>　</t>
    <phoneticPr fontId="2"/>
  </si>
  <si>
    <t>決裁日</t>
    <rPh sb="0" eb="3">
      <t>ケッサイビ</t>
    </rPh>
    <phoneticPr fontId="2"/>
  </si>
  <si>
    <t>数字</t>
    <rPh sb="0" eb="2">
      <t>スウジ</t>
    </rPh>
    <phoneticPr fontId="2"/>
  </si>
  <si>
    <t>単価
100％減免</t>
    <rPh sb="0" eb="2">
      <t>タンカ</t>
    </rPh>
    <rPh sb="7" eb="9">
      <t>ゲンメン</t>
    </rPh>
    <phoneticPr fontId="28"/>
  </si>
  <si>
    <t>311-3195</t>
    <phoneticPr fontId="2"/>
  </si>
  <si>
    <t>記入例</t>
    <rPh sb="0" eb="3">
      <t>キニュウレイ</t>
    </rPh>
    <phoneticPr fontId="2"/>
  </si>
  <si>
    <t>設備機器名</t>
    <rPh sb="0" eb="4">
      <t>セツビ</t>
    </rPh>
    <rPh sb="4" eb="5">
      <t>メイ</t>
    </rPh>
    <phoneticPr fontId="2"/>
  </si>
  <si>
    <t>※本記入例を参考に設備使用申請書（別シート）に記入願います</t>
    <rPh sb="1" eb="2">
      <t>ホン</t>
    </rPh>
    <rPh sb="2" eb="4">
      <t>キニュウ</t>
    </rPh>
    <rPh sb="4" eb="5">
      <t>レイ</t>
    </rPh>
    <rPh sb="6" eb="8">
      <t>サンコウ</t>
    </rPh>
    <rPh sb="9" eb="16">
      <t>セツビシヨウシンセイショ</t>
    </rPh>
    <rPh sb="17" eb="18">
      <t>ベツ</t>
    </rPh>
    <rPh sb="23" eb="26">
      <t>キニュウネガ</t>
    </rPh>
    <phoneticPr fontId="2"/>
  </si>
  <si>
    <r>
      <t>今日の日付</t>
    </r>
    <r>
      <rPr>
        <sz val="11"/>
        <rFont val="ＭＳ Ｐゴシック"/>
        <family val="3"/>
        <charset val="128"/>
      </rPr>
      <t>(参考）</t>
    </r>
    <rPh sb="0" eb="2">
      <t>キョウ</t>
    </rPh>
    <rPh sb="3" eb="5">
      <t>ヒヅケ</t>
    </rPh>
    <rPh sb="6" eb="8">
      <t>サンコウ</t>
    </rPh>
    <phoneticPr fontId="2"/>
  </si>
  <si>
    <t>https://www.itic.pref.ibaraki.jp/facility/</t>
    <phoneticPr fontId="2"/>
  </si>
  <si>
    <t>使用する機器</t>
    <rPh sb="0" eb="2">
      <t>シヨウ</t>
    </rPh>
    <rPh sb="4" eb="6">
      <t>キキ</t>
    </rPh>
    <phoneticPr fontId="2"/>
  </si>
  <si>
    <r>
      <t>金 額</t>
    </r>
    <r>
      <rPr>
        <sz val="11"/>
        <rFont val="ＭＳ Ｐゴシック"/>
        <family val="3"/>
        <charset val="128"/>
      </rPr>
      <t>※</t>
    </r>
    <rPh sb="0" eb="1">
      <t>キン</t>
    </rPh>
    <rPh sb="2" eb="3">
      <t>ガク</t>
    </rPh>
    <phoneticPr fontId="2"/>
  </si>
  <si>
    <t>以下センター職員記入欄</t>
    <phoneticPr fontId="2"/>
  </si>
  <si>
    <t>使用料※
（税込み）</t>
    <rPh sb="0" eb="3">
      <t>シヨウリョウ</t>
    </rPh>
    <rPh sb="6" eb="8">
      <t>ゼイコ</t>
    </rPh>
    <phoneticPr fontId="2"/>
  </si>
  <si>
    <t>https://www.itic.pref.ibaraki.jp/facility/</t>
    <phoneticPr fontId="2"/>
  </si>
  <si>
    <t>【実施伺】本件、受諾してよろしいか。</t>
    <rPh sb="1" eb="3">
      <t>ジッシ</t>
    </rPh>
    <rPh sb="3" eb="4">
      <t>ウカガイ</t>
    </rPh>
    <rPh sb="5" eb="7">
      <t>ホンケン</t>
    </rPh>
    <rPh sb="8" eb="10">
      <t>ジュダク</t>
    </rPh>
    <phoneticPr fontId="2"/>
  </si>
  <si>
    <t>E-MAIL</t>
    <phoneticPr fontId="2"/>
  </si>
  <si>
    <t>役職・氏名</t>
    <rPh sb="0" eb="2">
      <t>ヤクショク</t>
    </rPh>
    <rPh sb="3" eb="5">
      <t>シメイ</t>
    </rPh>
    <phoneticPr fontId="2"/>
  </si>
  <si>
    <t>単位数※</t>
    <rPh sb="0" eb="3">
      <t>タンイスウ</t>
    </rPh>
    <phoneticPr fontId="2"/>
  </si>
  <si>
    <t>製品の性能評価</t>
  </si>
  <si>
    <t>〇個、〇個所、〇式、〇通りなど</t>
    <phoneticPr fontId="2"/>
  </si>
  <si>
    <t>所長</t>
    <rPh sb="0" eb="2">
      <t>ショチョウ</t>
    </rPh>
    <phoneticPr fontId="2"/>
  </si>
  <si>
    <t>庶務</t>
    <rPh sb="0" eb="2">
      <t>ショム</t>
    </rPh>
    <phoneticPr fontId="2"/>
  </si>
  <si>
    <t>担当
グループ長</t>
    <rPh sb="0" eb="2">
      <t>タントウ</t>
    </rPh>
    <rPh sb="7" eb="8">
      <t>チョウ</t>
    </rPh>
    <phoneticPr fontId="2"/>
  </si>
  <si>
    <t>殿</t>
  </si>
  <si>
    <t>高分子材料Ｇ長</t>
    <rPh sb="0" eb="5">
      <t>コウブンシザイリョウ</t>
    </rPh>
    <rPh sb="6" eb="7">
      <t>チョウ</t>
    </rPh>
    <phoneticPr fontId="2"/>
  </si>
  <si>
    <t>次により、貴センターの設備を使用したいので，申請します。</t>
    <rPh sb="0" eb="1">
      <t>ツギ</t>
    </rPh>
    <rPh sb="5" eb="6">
      <t>キ</t>
    </rPh>
    <rPh sb="11" eb="13">
      <t>セツビ</t>
    </rPh>
    <rPh sb="14" eb="16">
      <t>シヨウ</t>
    </rPh>
    <rPh sb="22" eb="24">
      <t>シンセイ</t>
    </rPh>
    <phoneticPr fontId="2"/>
  </si>
  <si>
    <t>加工機類</t>
    <rPh sb="0" eb="3">
      <t>カコウキ</t>
    </rPh>
    <rPh sb="3" eb="4">
      <t>ルイ</t>
    </rPh>
    <phoneticPr fontId="28"/>
  </si>
  <si>
    <t>試験機器類</t>
    <rPh sb="0" eb="2">
      <t>シケン</t>
    </rPh>
    <rPh sb="2" eb="5">
      <t>キキルイ</t>
    </rPh>
    <phoneticPr fontId="28"/>
  </si>
  <si>
    <t>力織機</t>
    <rPh sb="0" eb="1">
      <t>チカラ</t>
    </rPh>
    <rPh sb="1" eb="3">
      <t>オリキ</t>
    </rPh>
    <phoneticPr fontId="28"/>
  </si>
  <si>
    <t>整経機</t>
    <rPh sb="0" eb="1">
      <t>セイ</t>
    </rPh>
    <rPh sb="1" eb="2">
      <t>ケイ</t>
    </rPh>
    <rPh sb="2" eb="3">
      <t>キ</t>
    </rPh>
    <phoneticPr fontId="28"/>
  </si>
  <si>
    <t>整経機(追加)</t>
    <rPh sb="0" eb="1">
      <t>セイ</t>
    </rPh>
    <rPh sb="1" eb="2">
      <t>ケイ</t>
    </rPh>
    <rPh sb="2" eb="3">
      <t>キ</t>
    </rPh>
    <rPh sb="4" eb="6">
      <t>ツイカ</t>
    </rPh>
    <phoneticPr fontId="28"/>
  </si>
  <si>
    <t>繰返機</t>
    <rPh sb="0" eb="1">
      <t>ク</t>
    </rPh>
    <rPh sb="1" eb="2">
      <t>カエ</t>
    </rPh>
    <rPh sb="2" eb="3">
      <t>キ</t>
    </rPh>
    <phoneticPr fontId="28"/>
  </si>
  <si>
    <t>揚返機</t>
    <rPh sb="0" eb="1">
      <t>ヨウ</t>
    </rPh>
    <rPh sb="1" eb="2">
      <t>ヘン</t>
    </rPh>
    <rPh sb="2" eb="3">
      <t>キ</t>
    </rPh>
    <phoneticPr fontId="28"/>
  </si>
  <si>
    <t>撚糸機</t>
    <rPh sb="0" eb="1">
      <t>ネン</t>
    </rPh>
    <rPh sb="1" eb="3">
      <t>シキ</t>
    </rPh>
    <phoneticPr fontId="28"/>
  </si>
  <si>
    <t>撚糸機(追加)</t>
    <rPh sb="0" eb="1">
      <t>ネン</t>
    </rPh>
    <rPh sb="1" eb="3">
      <t>シキ</t>
    </rPh>
    <rPh sb="4" eb="6">
      <t>ツイカ</t>
    </rPh>
    <phoneticPr fontId="28"/>
  </si>
  <si>
    <t>広幅整理機</t>
    <rPh sb="0" eb="2">
      <t>ヒロハバ</t>
    </rPh>
    <rPh sb="2" eb="4">
      <t>セイリ</t>
    </rPh>
    <rPh sb="4" eb="5">
      <t>キ</t>
    </rPh>
    <phoneticPr fontId="28"/>
  </si>
  <si>
    <t>小型レピア試織機</t>
    <rPh sb="0" eb="2">
      <t>コガタ</t>
    </rPh>
    <rPh sb="5" eb="7">
      <t>シショク</t>
    </rPh>
    <rPh sb="7" eb="8">
      <t>キ</t>
    </rPh>
    <phoneticPr fontId="1"/>
  </si>
  <si>
    <t>遠心脱水機</t>
    <rPh sb="0" eb="2">
      <t>エンシン</t>
    </rPh>
    <rPh sb="2" eb="5">
      <t>ダッスイキ</t>
    </rPh>
    <phoneticPr fontId="1"/>
  </si>
  <si>
    <t>手動式かせ揚げ機</t>
    <rPh sb="0" eb="2">
      <t>シュドウ</t>
    </rPh>
    <rPh sb="2" eb="3">
      <t>シキ</t>
    </rPh>
    <rPh sb="5" eb="6">
      <t>ア</t>
    </rPh>
    <rPh sb="7" eb="8">
      <t>キ</t>
    </rPh>
    <phoneticPr fontId="1"/>
  </si>
  <si>
    <t>卓上型手織機</t>
    <rPh sb="0" eb="2">
      <t>タクジョウ</t>
    </rPh>
    <rPh sb="2" eb="3">
      <t>ガタ</t>
    </rPh>
    <rPh sb="3" eb="5">
      <t>テオ</t>
    </rPh>
    <rPh sb="5" eb="6">
      <t>キ</t>
    </rPh>
    <phoneticPr fontId="1"/>
  </si>
  <si>
    <t>射出成形機</t>
    <rPh sb="0" eb="2">
      <t>シャシュツ</t>
    </rPh>
    <rPh sb="2" eb="5">
      <t>セイケイキ</t>
    </rPh>
    <phoneticPr fontId="28"/>
  </si>
  <si>
    <t>マングル</t>
    <phoneticPr fontId="28"/>
  </si>
  <si>
    <t>自動柄織織機システム</t>
    <rPh sb="0" eb="2">
      <t>ジドウ</t>
    </rPh>
    <rPh sb="2" eb="3">
      <t>ガラ</t>
    </rPh>
    <rPh sb="3" eb="4">
      <t>オ</t>
    </rPh>
    <rPh sb="4" eb="6">
      <t>オリキ</t>
    </rPh>
    <phoneticPr fontId="28"/>
  </si>
  <si>
    <t>大判プリンタ</t>
    <rPh sb="0" eb="2">
      <t>オオバン</t>
    </rPh>
    <phoneticPr fontId="28"/>
  </si>
  <si>
    <t>設計図案システム</t>
    <rPh sb="0" eb="2">
      <t>セッケイ</t>
    </rPh>
    <rPh sb="2" eb="4">
      <t>ズアン</t>
    </rPh>
    <phoneticPr fontId="28"/>
  </si>
  <si>
    <t>レバー式試料裁断機</t>
    <rPh sb="3" eb="4">
      <t>シキ</t>
    </rPh>
    <rPh sb="4" eb="6">
      <t>シリョウ</t>
    </rPh>
    <rPh sb="6" eb="9">
      <t>サイダンキ</t>
    </rPh>
    <phoneticPr fontId="28"/>
  </si>
  <si>
    <t>プレス成形機（真空機能なし）</t>
    <rPh sb="3" eb="6">
      <t>セイケイキ</t>
    </rPh>
    <rPh sb="7" eb="9">
      <t>シンクウ</t>
    </rPh>
    <rPh sb="9" eb="11">
      <t>キノウ</t>
    </rPh>
    <phoneticPr fontId="28"/>
  </si>
  <si>
    <t>ミクロトーム</t>
    <phoneticPr fontId="28"/>
  </si>
  <si>
    <t>凍結粉砕機</t>
    <rPh sb="0" eb="2">
      <t>トウケツ</t>
    </rPh>
    <rPh sb="2" eb="5">
      <t>フンサイキ</t>
    </rPh>
    <phoneticPr fontId="28"/>
  </si>
  <si>
    <t>切断機</t>
    <rPh sb="0" eb="3">
      <t>セツダンキ</t>
    </rPh>
    <phoneticPr fontId="28"/>
  </si>
  <si>
    <t>自動研磨機</t>
    <rPh sb="0" eb="2">
      <t>ジドウ</t>
    </rPh>
    <rPh sb="2" eb="5">
      <t>ケンマキ</t>
    </rPh>
    <phoneticPr fontId="28"/>
  </si>
  <si>
    <t>ワインダー</t>
    <phoneticPr fontId="28"/>
  </si>
  <si>
    <t>サイジング機</t>
    <rPh sb="5" eb="6">
      <t>キ</t>
    </rPh>
    <phoneticPr fontId="28"/>
  </si>
  <si>
    <t>ホールガーメントコンピューター横編機</t>
    <rPh sb="15" eb="18">
      <t>ヨコアミキ</t>
    </rPh>
    <phoneticPr fontId="28"/>
  </si>
  <si>
    <t>万能試験機</t>
    <rPh sb="0" eb="2">
      <t>バンノウ</t>
    </rPh>
    <rPh sb="2" eb="5">
      <t>シケンキ</t>
    </rPh>
    <phoneticPr fontId="28"/>
  </si>
  <si>
    <t>通気度試験機</t>
    <rPh sb="0" eb="2">
      <t>ツウキ</t>
    </rPh>
    <rPh sb="2" eb="3">
      <t>ド</t>
    </rPh>
    <rPh sb="3" eb="6">
      <t>シケンキ</t>
    </rPh>
    <phoneticPr fontId="28"/>
  </si>
  <si>
    <t>電子顕微鏡</t>
    <rPh sb="0" eb="2">
      <t>デンシ</t>
    </rPh>
    <rPh sb="2" eb="5">
      <t>ケンビキョウ</t>
    </rPh>
    <phoneticPr fontId="28"/>
  </si>
  <si>
    <t>メルトインデクサ</t>
    <phoneticPr fontId="28"/>
  </si>
  <si>
    <t>試料作成機</t>
    <rPh sb="0" eb="2">
      <t>シリョウ</t>
    </rPh>
    <rPh sb="2" eb="5">
      <t>サクセイキ</t>
    </rPh>
    <phoneticPr fontId="28"/>
  </si>
  <si>
    <t>万能振子式衝撃試験器</t>
    <rPh sb="0" eb="2">
      <t>バンノウ</t>
    </rPh>
    <rPh sb="2" eb="3">
      <t>フ</t>
    </rPh>
    <rPh sb="3" eb="4">
      <t>コ</t>
    </rPh>
    <rPh sb="4" eb="5">
      <t>シキ</t>
    </rPh>
    <rPh sb="5" eb="7">
      <t>ショウゲキ</t>
    </rPh>
    <rPh sb="7" eb="10">
      <t>シケンキ</t>
    </rPh>
    <phoneticPr fontId="28"/>
  </si>
  <si>
    <t>デジタルマイクロスコープシステム</t>
    <phoneticPr fontId="28"/>
  </si>
  <si>
    <t>超音波洗浄機</t>
    <rPh sb="0" eb="3">
      <t>チョウオンパ</t>
    </rPh>
    <rPh sb="3" eb="6">
      <t>センジョウキ</t>
    </rPh>
    <phoneticPr fontId="28"/>
  </si>
  <si>
    <t>布用厚さ測定器</t>
    <rPh sb="0" eb="1">
      <t>ヌノ</t>
    </rPh>
    <rPh sb="1" eb="2">
      <t>ヨウ</t>
    </rPh>
    <rPh sb="2" eb="3">
      <t>アツ</t>
    </rPh>
    <rPh sb="4" eb="7">
      <t>ソクテイキ</t>
    </rPh>
    <phoneticPr fontId="28"/>
  </si>
  <si>
    <t>送風定温乾燥機</t>
    <rPh sb="0" eb="2">
      <t>ソウフウ</t>
    </rPh>
    <rPh sb="2" eb="4">
      <t>テイオン</t>
    </rPh>
    <rPh sb="4" eb="7">
      <t>カンソウキ</t>
    </rPh>
    <phoneticPr fontId="28"/>
  </si>
  <si>
    <t>接触角計</t>
    <rPh sb="0" eb="2">
      <t>セッショク</t>
    </rPh>
    <rPh sb="2" eb="3">
      <t>カク</t>
    </rPh>
    <rPh sb="3" eb="4">
      <t>ケイ</t>
    </rPh>
    <phoneticPr fontId="28"/>
  </si>
  <si>
    <t>破断観察装置（高速度カメラ）</t>
    <rPh sb="0" eb="6">
      <t>ハダンカンサツソウチ</t>
    </rPh>
    <rPh sb="7" eb="10">
      <t>コウソクド</t>
    </rPh>
    <phoneticPr fontId="28"/>
  </si>
  <si>
    <t>分光測色計</t>
    <rPh sb="0" eb="5">
      <t>ブンコウソクショクケイ</t>
    </rPh>
    <phoneticPr fontId="28"/>
  </si>
  <si>
    <t>ドライクリーニング試験機</t>
    <rPh sb="9" eb="12">
      <t>シケンキ</t>
    </rPh>
    <phoneticPr fontId="28"/>
  </si>
  <si>
    <t>赤外線水分計</t>
    <rPh sb="0" eb="6">
      <t>セキガイセンスイブンケイ</t>
    </rPh>
    <phoneticPr fontId="28"/>
  </si>
  <si>
    <t>引裂試験機</t>
    <rPh sb="0" eb="2">
      <t>ヒキサ</t>
    </rPh>
    <rPh sb="2" eb="5">
      <t>シケンキ</t>
    </rPh>
    <phoneticPr fontId="28"/>
  </si>
  <si>
    <t>変角光沢計</t>
    <rPh sb="0" eb="1">
      <t>ヘン</t>
    </rPh>
    <rPh sb="1" eb="2">
      <t>カク</t>
    </rPh>
    <rPh sb="2" eb="4">
      <t>コウタク</t>
    </rPh>
    <rPh sb="4" eb="5">
      <t>ケイ</t>
    </rPh>
    <phoneticPr fontId="28"/>
  </si>
  <si>
    <t>摩擦堅ろう度試験機</t>
    <rPh sb="0" eb="2">
      <t>マサツ</t>
    </rPh>
    <phoneticPr fontId="28"/>
  </si>
  <si>
    <t>熱分析装置</t>
    <rPh sb="0" eb="1">
      <t>ネツ</t>
    </rPh>
    <rPh sb="1" eb="3">
      <t>ブンセキ</t>
    </rPh>
    <rPh sb="3" eb="5">
      <t>ソウチ</t>
    </rPh>
    <phoneticPr fontId="28"/>
  </si>
  <si>
    <t>PVT装置</t>
    <rPh sb="3" eb="5">
      <t>ソウチ</t>
    </rPh>
    <phoneticPr fontId="28"/>
  </si>
  <si>
    <t>熱拡散率・熱伝導率測定装置</t>
    <rPh sb="0" eb="1">
      <t>ネツ</t>
    </rPh>
    <rPh sb="1" eb="3">
      <t>カクサン</t>
    </rPh>
    <rPh sb="3" eb="4">
      <t>リツ</t>
    </rPh>
    <rPh sb="5" eb="6">
      <t>ネツ</t>
    </rPh>
    <rPh sb="6" eb="9">
      <t>デンドウリツ</t>
    </rPh>
    <rPh sb="9" eb="11">
      <t>ソクテイ</t>
    </rPh>
    <rPh sb="11" eb="13">
      <t>ソウチ</t>
    </rPh>
    <phoneticPr fontId="28"/>
  </si>
  <si>
    <t>赤外分光光度計</t>
    <rPh sb="0" eb="7">
      <t>セキガイブンコウコウドケイ</t>
    </rPh>
    <phoneticPr fontId="28"/>
  </si>
  <si>
    <t>恒温恒湿器</t>
    <rPh sb="0" eb="5">
      <t>コウオンコウシツキ</t>
    </rPh>
    <phoneticPr fontId="28"/>
  </si>
  <si>
    <t>KES風合い試験機　引張せん断試験機</t>
    <rPh sb="3" eb="5">
      <t>フウア</t>
    </rPh>
    <rPh sb="6" eb="9">
      <t>シケンキ</t>
    </rPh>
    <rPh sb="10" eb="12">
      <t>ヒッパリ</t>
    </rPh>
    <rPh sb="14" eb="18">
      <t>ダンシケンキ</t>
    </rPh>
    <phoneticPr fontId="28"/>
  </si>
  <si>
    <t>KES風合い試験機　純曲げ試験機</t>
    <rPh sb="3" eb="5">
      <t>フウア</t>
    </rPh>
    <rPh sb="6" eb="9">
      <t>シケンキ</t>
    </rPh>
    <rPh sb="10" eb="12">
      <t>ジュンマ</t>
    </rPh>
    <rPh sb="13" eb="16">
      <t>シケンキ</t>
    </rPh>
    <phoneticPr fontId="28"/>
  </si>
  <si>
    <t>KES風合い試験機　大型曲げ試験機</t>
    <rPh sb="3" eb="5">
      <t>フウア</t>
    </rPh>
    <rPh sb="6" eb="9">
      <t>シケンキ</t>
    </rPh>
    <rPh sb="10" eb="13">
      <t>オオガタマ</t>
    </rPh>
    <rPh sb="14" eb="17">
      <t>シケンキ</t>
    </rPh>
    <phoneticPr fontId="28"/>
  </si>
  <si>
    <t>KES風合い試験機　圧縮試験機</t>
    <rPh sb="3" eb="5">
      <t>フウア</t>
    </rPh>
    <rPh sb="6" eb="9">
      <t>シケンキ</t>
    </rPh>
    <rPh sb="10" eb="15">
      <t>アッシュクシケンキ</t>
    </rPh>
    <phoneticPr fontId="28"/>
  </si>
  <si>
    <t>KES風合い試験機　表面試験機</t>
    <rPh sb="3" eb="5">
      <t>フウア</t>
    </rPh>
    <rPh sb="6" eb="9">
      <t>シケンキ</t>
    </rPh>
    <rPh sb="10" eb="15">
      <t>ヒョウメンシケンキ</t>
    </rPh>
    <phoneticPr fontId="28"/>
  </si>
  <si>
    <t>KES風合い試験機　表面摩擦試験機</t>
    <rPh sb="3" eb="5">
      <t>フウア</t>
    </rPh>
    <rPh sb="6" eb="9">
      <t>シケンキ</t>
    </rPh>
    <rPh sb="10" eb="12">
      <t>ヒョウメン</t>
    </rPh>
    <rPh sb="12" eb="14">
      <t>マサツ</t>
    </rPh>
    <rPh sb="14" eb="17">
      <t>シケンキ</t>
    </rPh>
    <phoneticPr fontId="28"/>
  </si>
  <si>
    <t>KES風合い試験機　サーモラボ</t>
    <rPh sb="3" eb="5">
      <t>フウア</t>
    </rPh>
    <rPh sb="6" eb="9">
      <t>シケンキ</t>
    </rPh>
    <phoneticPr fontId="28"/>
  </si>
  <si>
    <t>KES風合い試験機　大型ねじり試験機</t>
    <rPh sb="3" eb="5">
      <t>フウア</t>
    </rPh>
    <rPh sb="6" eb="9">
      <t>シケンキ</t>
    </rPh>
    <rPh sb="10" eb="12">
      <t>オオガタ</t>
    </rPh>
    <rPh sb="15" eb="18">
      <t>シケンキ</t>
    </rPh>
    <phoneticPr fontId="28"/>
  </si>
  <si>
    <t>1日</t>
    <rPh sb="1" eb="2">
      <t>ニチ</t>
    </rPh>
    <phoneticPr fontId="28"/>
  </si>
  <si>
    <t>1時間</t>
    <phoneticPr fontId="28"/>
  </si>
  <si>
    <t>1時間を超え，1時間ごとに</t>
    <rPh sb="1" eb="3">
      <t>ジカン</t>
    </rPh>
    <rPh sb="4" eb="5">
      <t>コ</t>
    </rPh>
    <rPh sb="8" eb="10">
      <t>ジカン</t>
    </rPh>
    <phoneticPr fontId="28"/>
  </si>
  <si>
    <t>1時間</t>
  </si>
  <si>
    <t>1日</t>
    <rPh sb="1" eb="2">
      <t>ニチ</t>
    </rPh>
    <phoneticPr fontId="1"/>
  </si>
  <si>
    <t>1時間</t>
    <rPh sb="1" eb="3">
      <t>ジカン</t>
    </rPh>
    <phoneticPr fontId="1"/>
  </si>
  <si>
    <t>1枚・A1判</t>
    <rPh sb="1" eb="2">
      <t>マイ</t>
    </rPh>
    <rPh sb="5" eb="6">
      <t>バン</t>
    </rPh>
    <phoneticPr fontId="28"/>
  </si>
  <si>
    <t>1時間</t>
    <rPh sb="1" eb="3">
      <t>ジカン</t>
    </rPh>
    <phoneticPr fontId="28"/>
  </si>
  <si>
    <t>担当者</t>
    <rPh sb="0" eb="3">
      <t>タントウシャ</t>
    </rPh>
    <phoneticPr fontId="28"/>
  </si>
  <si>
    <t>高分子材料</t>
    <rPh sb="0" eb="5">
      <t>コウブンシザイリョウ</t>
    </rPh>
    <phoneticPr fontId="28"/>
  </si>
  <si>
    <t>岩澤</t>
    <rPh sb="0" eb="2">
      <t>イワサワ</t>
    </rPh>
    <phoneticPr fontId="28"/>
  </si>
  <si>
    <t>早乙女</t>
    <rPh sb="0" eb="3">
      <t>ソウトメ</t>
    </rPh>
    <phoneticPr fontId="28"/>
  </si>
  <si>
    <t>篠塚</t>
    <rPh sb="0" eb="2">
      <t>シノヅカ</t>
    </rPh>
    <phoneticPr fontId="28"/>
  </si>
  <si>
    <t>大吉</t>
    <rPh sb="0" eb="2">
      <t>オオヨシ</t>
    </rPh>
    <phoneticPr fontId="28"/>
  </si>
  <si>
    <t>仁平</t>
    <rPh sb="0" eb="2">
      <t>ニヘイ</t>
    </rPh>
    <phoneticPr fontId="79"/>
  </si>
  <si>
    <t>小林</t>
    <rPh sb="0" eb="2">
      <t>コバヤシ</t>
    </rPh>
    <phoneticPr fontId="79"/>
  </si>
  <si>
    <t>安達</t>
    <rPh sb="0" eb="2">
      <t>アダチ</t>
    </rPh>
    <phoneticPr fontId="79"/>
  </si>
  <si>
    <t>小林</t>
    <rPh sb="0" eb="2">
      <t>コバヤシ</t>
    </rPh>
    <phoneticPr fontId="28"/>
  </si>
  <si>
    <t>繊維・紬</t>
    <rPh sb="0" eb="2">
      <t>センイ</t>
    </rPh>
    <rPh sb="3" eb="4">
      <t>ツムギ</t>
    </rPh>
    <phoneticPr fontId="28"/>
  </si>
  <si>
    <t>本庄</t>
    <rPh sb="0" eb="2">
      <t>ホンジョウ</t>
    </rPh>
    <phoneticPr fontId="28"/>
  </si>
  <si>
    <t>中野</t>
    <rPh sb="0" eb="2">
      <t>ナカノ</t>
    </rPh>
    <phoneticPr fontId="28"/>
  </si>
  <si>
    <t>渡邉</t>
    <rPh sb="0" eb="2">
      <t>ワタナベ</t>
    </rPh>
    <phoneticPr fontId="28"/>
  </si>
  <si>
    <t>プレス成形機（真空機能あり）</t>
    <rPh sb="3" eb="5">
      <t>セイケイ</t>
    </rPh>
    <rPh sb="5" eb="6">
      <t>キ</t>
    </rPh>
    <rPh sb="7" eb="9">
      <t>シンクウ</t>
    </rPh>
    <rPh sb="9" eb="11">
      <t>キノウ</t>
    </rPh>
    <phoneticPr fontId="28"/>
  </si>
  <si>
    <t>住所</t>
    <rPh sb="0" eb="1">
      <t>ジュウ</t>
    </rPh>
    <rPh sb="1" eb="2">
      <t>トコロ</t>
    </rPh>
    <phoneticPr fontId="2"/>
  </si>
  <si>
    <t>氏名</t>
    <rPh sb="0" eb="1">
      <t>シ</t>
    </rPh>
    <rPh sb="1" eb="2">
      <t>メイ</t>
    </rPh>
    <phoneticPr fontId="2"/>
  </si>
  <si>
    <t>〒</t>
    <phoneticPr fontId="2"/>
  </si>
  <si>
    <t>３．使 用 数 量</t>
    <rPh sb="2" eb="3">
      <t>シ</t>
    </rPh>
    <rPh sb="4" eb="5">
      <t>ヨウ</t>
    </rPh>
    <rPh sb="6" eb="7">
      <t>カズ</t>
    </rPh>
    <rPh sb="8" eb="9">
      <t>リョウ</t>
    </rPh>
    <phoneticPr fontId="2"/>
  </si>
  <si>
    <t>４．使 用 期 間</t>
    <phoneticPr fontId="2"/>
  </si>
  <si>
    <t>調定決議</t>
    <rPh sb="0" eb="2">
      <t>チョウテイ</t>
    </rPh>
    <rPh sb="2" eb="4">
      <t>ケツギ</t>
    </rPh>
    <phoneticPr fontId="2"/>
  </si>
  <si>
    <t>高分子材料G長</t>
    <rPh sb="0" eb="3">
      <t>コウブンシ</t>
    </rPh>
    <rPh sb="3" eb="5">
      <t>ザイリョウ</t>
    </rPh>
    <rPh sb="6" eb="7">
      <t>チョウ</t>
    </rPh>
    <phoneticPr fontId="2"/>
  </si>
  <si>
    <t>事前調定　調定番号　：　　　　　　　　　　　　　【確認番号：　　　　　　　　　】</t>
    <rPh sb="0" eb="2">
      <t>ジゼン</t>
    </rPh>
    <rPh sb="2" eb="4">
      <t>チョウテイ</t>
    </rPh>
    <rPh sb="5" eb="9">
      <t>チョウテイバンゴウ</t>
    </rPh>
    <rPh sb="25" eb="29">
      <t>カクニンバンゴウ</t>
    </rPh>
    <phoneticPr fontId="2"/>
  </si>
  <si>
    <t>事後調定　領収書番号：　　　　　　　　　　</t>
    <rPh sb="0" eb="2">
      <t>ジゴ</t>
    </rPh>
    <rPh sb="2" eb="4">
      <t>チョウテイ</t>
    </rPh>
    <rPh sb="5" eb="8">
      <t>リョウシュウショ</t>
    </rPh>
    <rPh sb="8" eb="10">
      <t>バンゴウ</t>
    </rPh>
    <phoneticPr fontId="2"/>
  </si>
  <si>
    <t>使用料※　（税込み）</t>
    <rPh sb="0" eb="3">
      <t>シヨウリョウ</t>
    </rPh>
    <rPh sb="6" eb="8">
      <t>ゼイコ</t>
    </rPh>
    <phoneticPr fontId="2"/>
  </si>
  <si>
    <t>令和　　　　　年　　　　　　月　　　　　　日</t>
    <rPh sb="0" eb="2">
      <t>レイワ</t>
    </rPh>
    <rPh sb="7" eb="8">
      <t>ネン</t>
    </rPh>
    <rPh sb="14" eb="15">
      <t>ツキ</t>
    </rPh>
    <rPh sb="21" eb="22">
      <t>ヒ</t>
    </rPh>
    <phoneticPr fontId="2"/>
  </si>
  <si>
    <t>受付第　　　　　　　　　　　号</t>
    <rPh sb="0" eb="2">
      <t>ウケツケ</t>
    </rPh>
    <rPh sb="2" eb="3">
      <t>ダイ</t>
    </rPh>
    <rPh sb="14" eb="15">
      <t>ゴウ</t>
    </rPh>
    <phoneticPr fontId="2"/>
  </si>
  <si>
    <t>高分子材料
グループ長</t>
    <rPh sb="0" eb="5">
      <t>コウブンシザイリョウ</t>
    </rPh>
    <rPh sb="10" eb="11">
      <t>チョウ</t>
    </rPh>
    <phoneticPr fontId="2"/>
  </si>
  <si>
    <t>グループ員</t>
    <phoneticPr fontId="2"/>
  </si>
  <si>
    <t>ＴＥＬ</t>
    <phoneticPr fontId="2"/>
  </si>
  <si>
    <t>所属部署</t>
    <rPh sb="0" eb="2">
      <t>ショゾク</t>
    </rPh>
    <rPh sb="2" eb="4">
      <t>ブショ</t>
    </rPh>
    <phoneticPr fontId="2"/>
  </si>
  <si>
    <t>使用者
連絡先</t>
    <rPh sb="0" eb="3">
      <t>シヨウシャ</t>
    </rPh>
    <rPh sb="4" eb="7">
      <t>レンラクサキ</t>
    </rPh>
    <phoneticPr fontId="2"/>
  </si>
  <si>
    <t>※申請者と使用者が異なる場合はご記入ください</t>
    <rPh sb="16" eb="18">
      <t>キニュウ</t>
    </rPh>
    <phoneticPr fontId="2"/>
  </si>
  <si>
    <t>茨城県結城市鹿窪・・・</t>
    <rPh sb="3" eb="6">
      <t>ユウキシ</t>
    </rPh>
    <rPh sb="6" eb="8">
      <t>カナクボ</t>
    </rPh>
    <phoneticPr fontId="2"/>
  </si>
  <si>
    <t>029６-33-XXXX</t>
    <phoneticPr fontId="2"/>
  </si>
  <si>
    <t>繊維高分子研究所</t>
    <rPh sb="0" eb="8">
      <t>センイコウブンシケンキュウジョ</t>
    </rPh>
    <phoneticPr fontId="2"/>
  </si>
  <si>
    <t>代表取締役　茨城　太郎</t>
    <rPh sb="0" eb="5">
      <t>ダイヒョウトリシマリヤク</t>
    </rPh>
    <rPh sb="6" eb="8">
      <t>イバラキ</t>
    </rPh>
    <rPh sb="9" eb="11">
      <t>タロウ</t>
    </rPh>
    <phoneticPr fontId="2"/>
  </si>
  <si>
    <t>ver.3（R7.4.1）</t>
    <phoneticPr fontId="2"/>
  </si>
  <si>
    <t>ver.4（R8.4.1）</t>
    <phoneticPr fontId="2"/>
  </si>
  <si>
    <t>平面歪負荷装置</t>
    <rPh sb="0" eb="3">
      <t>ヘイメンヒズミ</t>
    </rPh>
    <rPh sb="3" eb="7">
      <t>フカソウチ</t>
    </rPh>
    <phoneticPr fontId="28"/>
  </si>
  <si>
    <t>茨城県産業技術イノベーションセンター長　</t>
    <rPh sb="0" eb="3">
      <t>イバラキケン</t>
    </rPh>
    <rPh sb="3" eb="5">
      <t>サンギョウ</t>
    </rPh>
    <rPh sb="5" eb="7">
      <t>ギジュツ</t>
    </rPh>
    <rPh sb="18" eb="1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</si>
</sst>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[$-411]e;@"/>
    <numFmt numFmtId="177" formatCode="0_);[Red]\(0\)"/>
    <numFmt numFmtId="178" formatCode="#,###&quot; 件&quot;"/>
    <numFmt numFmtId="179" formatCode="#,##0&quot;円&quot;"/>
    <numFmt numFmtId="180" formatCode="#,##0_ &quot;円&quot;"/>
    <numFmt numFmtId="181" formatCode="0_ "/>
    <numFmt numFmtId="182" formatCode="#,##0&quot;月&quot;"/>
    <numFmt numFmtId="183" formatCode="#,##0&quot;日&quot;"/>
    <numFmt numFmtId="184" formatCode="&quot;申&quot;&quot;請&quot;&quot;件&quot;&quot;数&quot;\ \ &quot;合&quot;&quot;計&quot;\ ##0\ &quot;件&quot;"/>
    <numFmt numFmtId="185" formatCode="&quot;令&quot;&quot;和&quot;##0&quot;年&quot;"/>
    <numFmt numFmtId="186" formatCode="[White]&quot;減免率&quot;0%"/>
    <numFmt numFmtId="187" formatCode="&quot;使用する機器の合計 &quot;##0&quot; 件&quot;"/>
  </numFmts>
  <fonts count="9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ＪＳゴシック"/>
      <family val="3"/>
      <charset val="128"/>
    </font>
    <font>
      <sz val="15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8"/>
      <color rgb="FFFFC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rgb="FF00FF00"/>
      <name val="ＭＳ Ｐゴシック"/>
      <family val="3"/>
      <charset val="128"/>
    </font>
    <font>
      <b/>
      <sz val="18"/>
      <color rgb="FF00FFFF"/>
      <name val="ＭＳ Ｐゴシック"/>
      <family val="3"/>
      <charset val="128"/>
    </font>
    <font>
      <b/>
      <sz val="18"/>
      <color rgb="FFCC00CC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36"/>
      <color rgb="FFFF0000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indexed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明朝"/>
      <family val="1"/>
      <charset val="128"/>
    </font>
    <font>
      <b/>
      <sz val="13"/>
      <color theme="1"/>
      <name val="HGP行書体"/>
      <family val="4"/>
      <charset val="128"/>
    </font>
    <font>
      <b/>
      <sz val="1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color rgb="FFFF0000"/>
      <name val="HGP行書体"/>
      <family val="4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/>
  </cellStyleXfs>
  <cellXfs count="574">
    <xf numFmtId="0" fontId="0" fillId="0" borderId="0" xfId="0"/>
    <xf numFmtId="0" fontId="27" fillId="3" borderId="35" xfId="3" applyFont="1" applyFill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0" xfId="3" applyFont="1">
      <alignment vertical="center"/>
    </xf>
    <xf numFmtId="9" fontId="27" fillId="0" borderId="41" xfId="3" applyNumberFormat="1" applyFont="1" applyBorder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27" fillId="0" borderId="45" xfId="3" applyNumberFormat="1" applyFont="1" applyBorder="1" applyAlignment="1">
      <alignment horizontal="center" vertical="center"/>
    </xf>
    <xf numFmtId="9" fontId="27" fillId="0" borderId="47" xfId="3" applyNumberFormat="1" applyFont="1" applyBorder="1" applyAlignment="1">
      <alignment horizontal="center" vertical="center"/>
    </xf>
    <xf numFmtId="0" fontId="75" fillId="0" borderId="44" xfId="0" applyFont="1" applyBorder="1" applyAlignment="1" applyProtection="1">
      <alignment vertical="top" wrapText="1"/>
      <protection hidden="1"/>
    </xf>
    <xf numFmtId="0" fontId="75" fillId="0" borderId="47" xfId="0" applyFont="1" applyBorder="1" applyAlignment="1" applyProtection="1">
      <alignment vertical="top" wrapText="1"/>
      <protection hidden="1"/>
    </xf>
    <xf numFmtId="0" fontId="75" fillId="6" borderId="38" xfId="0" applyFont="1" applyFill="1" applyBorder="1" applyAlignment="1" applyProtection="1">
      <alignment horizontal="center" vertical="top" wrapText="1"/>
      <protection hidden="1"/>
    </xf>
    <xf numFmtId="0" fontId="75" fillId="0" borderId="66" xfId="0" applyFont="1" applyBorder="1" applyAlignment="1" applyProtection="1">
      <alignment horizontal="left" vertical="top" wrapText="1"/>
      <protection hidden="1"/>
    </xf>
    <xf numFmtId="0" fontId="76" fillId="0" borderId="66" xfId="0" applyFont="1" applyBorder="1" applyAlignment="1" applyProtection="1">
      <alignment horizontal="left" vertical="top" wrapText="1"/>
      <protection hidden="1"/>
    </xf>
    <xf numFmtId="0" fontId="75" fillId="0" borderId="69" xfId="0" applyFont="1" applyBorder="1" applyAlignment="1" applyProtection="1">
      <alignment horizontal="left" vertical="top" wrapText="1"/>
      <protection hidden="1"/>
    </xf>
    <xf numFmtId="0" fontId="76" fillId="0" borderId="69" xfId="0" applyFont="1" applyBorder="1" applyAlignment="1" applyProtection="1">
      <alignment horizontal="left" vertical="top" wrapText="1"/>
      <protection hidden="1"/>
    </xf>
    <xf numFmtId="0" fontId="76" fillId="0" borderId="11" xfId="0" applyFont="1" applyBorder="1" applyAlignment="1" applyProtection="1">
      <alignment horizontal="left" vertical="top" wrapText="1"/>
      <protection hidden="1"/>
    </xf>
    <xf numFmtId="0" fontId="77" fillId="4" borderId="4" xfId="0" applyFont="1" applyFill="1" applyBorder="1" applyAlignment="1" applyProtection="1">
      <alignment horizontal="center" vertical="center"/>
      <protection hidden="1"/>
    </xf>
    <xf numFmtId="0" fontId="77" fillId="4" borderId="37" xfId="0" applyFont="1" applyFill="1" applyBorder="1" applyAlignment="1" applyProtection="1">
      <alignment horizontal="center" vertical="center"/>
      <protection hidden="1"/>
    </xf>
    <xf numFmtId="49" fontId="0" fillId="0" borderId="46" xfId="0" applyNumberFormat="1" applyBorder="1" applyAlignment="1" applyProtection="1">
      <alignment vertical="center"/>
      <protection hidden="1"/>
    </xf>
    <xf numFmtId="49" fontId="77" fillId="0" borderId="20" xfId="0" applyNumberFormat="1" applyFont="1" applyBorder="1" applyAlignment="1" applyProtection="1">
      <alignment vertical="center" shrinkToFit="1"/>
      <protection hidden="1"/>
    </xf>
    <xf numFmtId="49" fontId="78" fillId="0" borderId="49" xfId="0" applyNumberFormat="1" applyFont="1" applyBorder="1" applyAlignment="1" applyProtection="1">
      <alignment vertical="center"/>
      <protection hidden="1"/>
    </xf>
    <xf numFmtId="49" fontId="77" fillId="0" borderId="22" xfId="0" applyNumberFormat="1" applyFont="1" applyBorder="1" applyAlignment="1" applyProtection="1">
      <alignment vertical="center" shrinkToFit="1"/>
      <protection hidden="1"/>
    </xf>
    <xf numFmtId="49" fontId="77" fillId="0" borderId="49" xfId="0" applyNumberFormat="1" applyFont="1" applyBorder="1" applyAlignment="1" applyProtection="1">
      <alignment vertical="center"/>
      <protection hidden="1"/>
    </xf>
    <xf numFmtId="49" fontId="77" fillId="0" borderId="22" xfId="0" applyNumberFormat="1" applyFont="1" applyBorder="1" applyAlignment="1" applyProtection="1">
      <alignment vertical="center"/>
      <protection hidden="1"/>
    </xf>
    <xf numFmtId="49" fontId="77" fillId="0" borderId="42" xfId="0" applyNumberFormat="1" applyFont="1" applyBorder="1" applyAlignment="1" applyProtection="1">
      <alignment vertical="center"/>
      <protection hidden="1"/>
    </xf>
    <xf numFmtId="49" fontId="77" fillId="0" borderId="43" xfId="0" applyNumberFormat="1" applyFont="1" applyBorder="1" applyAlignment="1" applyProtection="1">
      <alignment vertical="center"/>
      <protection hidden="1"/>
    </xf>
    <xf numFmtId="49" fontId="77" fillId="0" borderId="54" xfId="0" applyNumberFormat="1" applyFont="1" applyBorder="1" applyAlignment="1" applyProtection="1">
      <alignment vertical="center"/>
      <protection hidden="1"/>
    </xf>
    <xf numFmtId="49" fontId="77" fillId="0" borderId="25" xfId="0" applyNumberFormat="1" applyFont="1" applyBorder="1" applyAlignment="1" applyProtection="1">
      <alignment vertical="center"/>
      <protection hidden="1"/>
    </xf>
    <xf numFmtId="49" fontId="29" fillId="0" borderId="0" xfId="3" applyNumberFormat="1" applyFont="1">
      <alignment vertical="center"/>
    </xf>
    <xf numFmtId="49" fontId="27" fillId="0" borderId="0" xfId="3" applyNumberFormat="1" applyFont="1" applyAlignment="1">
      <alignment vertical="center" shrinkToFit="1"/>
    </xf>
    <xf numFmtId="0" fontId="30" fillId="0" borderId="0" xfId="3" applyFont="1">
      <alignment vertical="center"/>
    </xf>
    <xf numFmtId="14" fontId="27" fillId="0" borderId="0" xfId="3" applyNumberFormat="1" applyFont="1">
      <alignment vertical="center"/>
    </xf>
    <xf numFmtId="0" fontId="46" fillId="0" borderId="0" xfId="0" applyFont="1" applyProtection="1">
      <protection hidden="1"/>
    </xf>
    <xf numFmtId="0" fontId="47" fillId="0" borderId="10" xfId="0" applyFont="1" applyBorder="1" applyProtection="1">
      <protection hidden="1"/>
    </xf>
    <xf numFmtId="0" fontId="47" fillId="0" borderId="0" xfId="0" applyFont="1" applyAlignment="1" applyProtection="1">
      <alignment horizontal="center" vertical="center" wrapText="1"/>
      <protection hidden="1"/>
    </xf>
    <xf numFmtId="0" fontId="47" fillId="0" borderId="67" xfId="0" applyFont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19" fillId="0" borderId="7" xfId="0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9" fillId="0" borderId="8" xfId="0" applyFont="1" applyBorder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182" fontId="49" fillId="2" borderId="0" xfId="0" applyNumberFormat="1" applyFont="1" applyFill="1" applyAlignment="1" applyProtection="1">
      <alignment vertical="center" shrinkToFit="1"/>
      <protection hidden="1"/>
    </xf>
    <xf numFmtId="183" fontId="49" fillId="2" borderId="0" xfId="0" applyNumberFormat="1" applyFont="1" applyFill="1" applyAlignment="1" applyProtection="1">
      <alignment vertical="center" shrinkToFit="1"/>
      <protection hidden="1"/>
    </xf>
    <xf numFmtId="0" fontId="19" fillId="0" borderId="7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20" fillId="0" borderId="8" xfId="0" applyFont="1" applyBorder="1" applyProtection="1"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shrinkToFit="1"/>
      <protection hidden="1"/>
    </xf>
    <xf numFmtId="0" fontId="19" fillId="0" borderId="8" xfId="0" applyFont="1" applyBorder="1" applyProtection="1"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20" fillId="0" borderId="7" xfId="0" applyFont="1" applyBorder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63" fillId="0" borderId="0" xfId="5" applyProtection="1"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0" fontId="19" fillId="0" borderId="2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0" xfId="0" applyFont="1" applyBorder="1" applyProtection="1">
      <protection hidden="1"/>
    </xf>
    <xf numFmtId="0" fontId="19" fillId="0" borderId="34" xfId="0" applyFont="1" applyBorder="1" applyProtection="1">
      <protection hidden="1"/>
    </xf>
    <xf numFmtId="0" fontId="19" fillId="0" borderId="11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5" fillId="0" borderId="15" xfId="0" applyFont="1" applyBorder="1" applyAlignment="1" applyProtection="1">
      <alignment horizontal="left" vertical="center" wrapText="1"/>
      <protection hidden="1"/>
    </xf>
    <xf numFmtId="0" fontId="40" fillId="0" borderId="0" xfId="0" applyFont="1" applyProtection="1">
      <protection hidden="1"/>
    </xf>
    <xf numFmtId="0" fontId="62" fillId="0" borderId="0" xfId="0" applyFont="1" applyAlignment="1" applyProtection="1">
      <alignment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vertical="center" wrapText="1"/>
      <protection hidden="1"/>
    </xf>
    <xf numFmtId="0" fontId="62" fillId="0" borderId="2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distributed" wrapText="1"/>
      <protection hidden="1"/>
    </xf>
    <xf numFmtId="0" fontId="24" fillId="0" borderId="12" xfId="0" applyFont="1" applyBorder="1" applyAlignment="1" applyProtection="1">
      <alignment horizontal="center" vertical="center" shrinkToFit="1"/>
      <protection hidden="1"/>
    </xf>
    <xf numFmtId="0" fontId="24" fillId="0" borderId="3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184" fontId="0" fillId="0" borderId="0" xfId="0" applyNumberFormat="1" applyProtection="1">
      <protection hidden="1"/>
    </xf>
    <xf numFmtId="0" fontId="45" fillId="0" borderId="0" xfId="0" applyFont="1" applyAlignment="1" applyProtection="1">
      <alignment horizontal="center" shrinkToFit="1"/>
      <protection hidden="1"/>
    </xf>
    <xf numFmtId="0" fontId="45" fillId="0" borderId="0" xfId="0" applyFont="1" applyAlignment="1" applyProtection="1">
      <alignment shrinkToFit="1"/>
      <protection hidden="1"/>
    </xf>
    <xf numFmtId="0" fontId="0" fillId="0" borderId="16" xfId="0" applyBorder="1" applyProtection="1">
      <protection hidden="1"/>
    </xf>
    <xf numFmtId="0" fontId="11" fillId="0" borderId="0" xfId="0" applyFont="1" applyAlignment="1" applyProtection="1">
      <alignment vertical="distributed"/>
      <protection hidden="1"/>
    </xf>
    <xf numFmtId="178" fontId="48" fillId="0" borderId="0" xfId="0" applyNumberFormat="1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0" fillId="0" borderId="13" xfId="0" applyBorder="1" applyProtection="1">
      <protection hidden="1"/>
    </xf>
    <xf numFmtId="178" fontId="24" fillId="0" borderId="0" xfId="0" applyNumberFormat="1" applyFont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15" fillId="0" borderId="29" xfId="0" applyFont="1" applyBorder="1" applyProtection="1">
      <protection hidden="1"/>
    </xf>
    <xf numFmtId="0" fontId="0" fillId="0" borderId="33" xfId="0" applyBorder="1" applyProtection="1">
      <protection hidden="1"/>
    </xf>
    <xf numFmtId="0" fontId="15" fillId="0" borderId="33" xfId="0" applyFont="1" applyBorder="1" applyProtection="1">
      <protection hidden="1"/>
    </xf>
    <xf numFmtId="0" fontId="15" fillId="0" borderId="1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29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15" fillId="0" borderId="27" xfId="0" applyFont="1" applyBorder="1" applyProtection="1">
      <protection hidden="1"/>
    </xf>
    <xf numFmtId="0" fontId="15" fillId="0" borderId="30" xfId="0" applyFont="1" applyBorder="1" applyProtection="1">
      <protection hidden="1"/>
    </xf>
    <xf numFmtId="0" fontId="0" fillId="0" borderId="30" xfId="0" applyBorder="1" applyProtection="1">
      <protection hidden="1"/>
    </xf>
    <xf numFmtId="0" fontId="15" fillId="0" borderId="28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2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5" fillId="0" borderId="3" xfId="0" applyFont="1" applyBorder="1" applyProtection="1">
      <protection hidden="1"/>
    </xf>
    <xf numFmtId="0" fontId="15" fillId="0" borderId="17" xfId="0" applyFont="1" applyBorder="1" applyProtection="1">
      <protection hidden="1"/>
    </xf>
    <xf numFmtId="0" fontId="15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5" fillId="0" borderId="16" xfId="0" applyFont="1" applyBorder="1" applyProtection="1">
      <protection hidden="1"/>
    </xf>
    <xf numFmtId="0" fontId="27" fillId="5" borderId="35" xfId="3" applyFont="1" applyFill="1" applyBorder="1" applyAlignment="1" applyProtection="1">
      <alignment horizontal="center" vertical="center"/>
      <protection hidden="1"/>
    </xf>
    <xf numFmtId="0" fontId="27" fillId="0" borderId="0" xfId="3" applyFont="1" applyProtection="1">
      <alignment vertical="center"/>
      <protection hidden="1"/>
    </xf>
    <xf numFmtId="38" fontId="27" fillId="6" borderId="36" xfId="4" applyFont="1" applyFill="1" applyBorder="1" applyAlignment="1" applyProtection="1">
      <alignment horizontal="center" vertical="center"/>
      <protection hidden="1"/>
    </xf>
    <xf numFmtId="38" fontId="27" fillId="6" borderId="55" xfId="4" applyFont="1" applyFill="1" applyBorder="1" applyAlignment="1" applyProtection="1">
      <alignment horizontal="center" vertical="center"/>
      <protection hidden="1"/>
    </xf>
    <xf numFmtId="0" fontId="69" fillId="0" borderId="14" xfId="3" applyFont="1" applyBorder="1" applyAlignment="1" applyProtection="1">
      <alignment horizontal="center" vertical="center"/>
      <protection hidden="1"/>
    </xf>
    <xf numFmtId="0" fontId="27" fillId="0" borderId="14" xfId="3" applyFont="1" applyBorder="1" applyProtection="1">
      <alignment vertical="center"/>
      <protection hidden="1"/>
    </xf>
    <xf numFmtId="0" fontId="27" fillId="0" borderId="14" xfId="3" applyFont="1" applyBorder="1" applyAlignment="1" applyProtection="1">
      <alignment horizontal="center" vertical="center"/>
      <protection hidden="1"/>
    </xf>
    <xf numFmtId="0" fontId="27" fillId="0" borderId="60" xfId="3" applyFont="1" applyBorder="1" applyProtection="1">
      <alignment vertical="center"/>
      <protection hidden="1"/>
    </xf>
    <xf numFmtId="0" fontId="69" fillId="8" borderId="14" xfId="3" applyFont="1" applyFill="1" applyBorder="1" applyAlignment="1" applyProtection="1">
      <alignment horizontal="center" vertical="center"/>
      <protection hidden="1"/>
    </xf>
    <xf numFmtId="0" fontId="27" fillId="0" borderId="0" xfId="3" applyFont="1" applyAlignment="1" applyProtection="1">
      <alignment vertical="top" wrapText="1"/>
      <protection hidden="1"/>
    </xf>
    <xf numFmtId="0" fontId="69" fillId="9" borderId="14" xfId="3" applyFont="1" applyFill="1" applyBorder="1" applyAlignment="1" applyProtection="1">
      <alignment horizontal="center" vertical="center"/>
      <protection hidden="1"/>
    </xf>
    <xf numFmtId="0" fontId="63" fillId="0" borderId="0" xfId="5" applyAlignment="1" applyProtection="1">
      <alignment vertical="center"/>
      <protection hidden="1"/>
    </xf>
    <xf numFmtId="187" fontId="27" fillId="0" borderId="0" xfId="3" applyNumberFormat="1" applyFont="1" applyProtection="1">
      <alignment vertical="center"/>
      <protection hidden="1"/>
    </xf>
    <xf numFmtId="38" fontId="27" fillId="0" borderId="0" xfId="4" applyFont="1" applyProtection="1">
      <alignment vertical="center"/>
      <protection hidden="1"/>
    </xf>
    <xf numFmtId="38" fontId="27" fillId="0" borderId="0" xfId="4" applyFont="1" applyAlignment="1" applyProtection="1">
      <alignment horizontal="right" vertical="center"/>
      <protection hidden="1"/>
    </xf>
    <xf numFmtId="0" fontId="69" fillId="8" borderId="0" xfId="3" applyFont="1" applyFill="1" applyAlignment="1" applyProtection="1">
      <alignment horizontal="center" vertical="center"/>
      <protection hidden="1"/>
    </xf>
    <xf numFmtId="49" fontId="27" fillId="0" borderId="14" xfId="3" applyNumberFormat="1" applyFont="1" applyBorder="1" applyProtection="1">
      <alignment vertical="center"/>
      <protection locked="0" hidden="1"/>
    </xf>
    <xf numFmtId="0" fontId="27" fillId="0" borderId="0" xfId="3" applyFont="1" applyProtection="1">
      <alignment vertical="center"/>
      <protection locked="0" hidden="1"/>
    </xf>
    <xf numFmtId="49" fontId="69" fillId="8" borderId="0" xfId="3" applyNumberFormat="1" applyFont="1" applyFill="1" applyAlignment="1" applyProtection="1">
      <alignment horizontal="center" vertical="center"/>
      <protection locked="0" hidden="1"/>
    </xf>
    <xf numFmtId="49" fontId="27" fillId="0" borderId="0" xfId="3" applyNumberFormat="1" applyFont="1" applyProtection="1">
      <alignment vertical="center"/>
      <protection locked="0" hidden="1"/>
    </xf>
    <xf numFmtId="0" fontId="80" fillId="0" borderId="0" xfId="0" applyFont="1" applyAlignment="1" applyProtection="1">
      <alignment horizontal="left" vertical="center" indent="1"/>
      <protection hidden="1"/>
    </xf>
    <xf numFmtId="0" fontId="80" fillId="0" borderId="0" xfId="0" applyFont="1" applyAlignment="1" applyProtection="1">
      <alignment horizontal="distributed" vertical="center" indent="1"/>
      <protection hidden="1"/>
    </xf>
    <xf numFmtId="0" fontId="15" fillId="0" borderId="0" xfId="0" applyFont="1" applyProtection="1">
      <protection locked="0" hidden="1"/>
    </xf>
    <xf numFmtId="0" fontId="46" fillId="0" borderId="0" xfId="0" applyFo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36" fillId="0" borderId="0" xfId="0" applyFont="1" applyAlignment="1" applyProtection="1">
      <alignment horizontal="center" vertical="center" shrinkToFit="1"/>
      <protection hidden="1"/>
    </xf>
    <xf numFmtId="181" fontId="32" fillId="0" borderId="0" xfId="0" applyNumberFormat="1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78" fontId="52" fillId="0" borderId="0" xfId="0" applyNumberFormat="1" applyFont="1" applyAlignment="1" applyProtection="1">
      <alignment horizontal="left" vertical="center"/>
      <protection hidden="1"/>
    </xf>
    <xf numFmtId="0" fontId="47" fillId="0" borderId="2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distributed" vertical="center" indent="1"/>
      <protection hidden="1"/>
    </xf>
    <xf numFmtId="0" fontId="5" fillId="0" borderId="0" xfId="0" applyFont="1" applyAlignment="1" applyProtection="1">
      <alignment horizontal="distributed" vertical="center" wrapText="1" indent="1"/>
      <protection hidden="1"/>
    </xf>
    <xf numFmtId="0" fontId="71" fillId="0" borderId="0" xfId="0" applyFont="1" applyAlignment="1" applyProtection="1">
      <alignment shrinkToFit="1"/>
      <protection hidden="1"/>
    </xf>
    <xf numFmtId="0" fontId="81" fillId="0" borderId="7" xfId="0" applyFont="1" applyBorder="1" applyAlignment="1" applyProtection="1">
      <alignment vertical="center"/>
      <protection hidden="1"/>
    </xf>
    <xf numFmtId="0" fontId="81" fillId="0" borderId="0" xfId="0" applyFont="1" applyAlignment="1" applyProtection="1">
      <alignment vertical="center"/>
      <protection hidden="1"/>
    </xf>
    <xf numFmtId="0" fontId="81" fillId="0" borderId="7" xfId="0" applyFont="1" applyBorder="1" applyProtection="1">
      <protection hidden="1"/>
    </xf>
    <xf numFmtId="0" fontId="81" fillId="0" borderId="0" xfId="0" applyFont="1" applyProtection="1">
      <protection hidden="1"/>
    </xf>
    <xf numFmtId="0" fontId="80" fillId="0" borderId="0" xfId="0" applyFont="1" applyAlignment="1" applyProtection="1">
      <alignment vertical="center"/>
      <protection hidden="1"/>
    </xf>
    <xf numFmtId="0" fontId="80" fillId="0" borderId="0" xfId="0" applyFont="1" applyProtection="1">
      <protection hidden="1"/>
    </xf>
    <xf numFmtId="0" fontId="80" fillId="0" borderId="0" xfId="0" applyFont="1" applyAlignment="1" applyProtection="1">
      <alignment vertical="center" shrinkToFit="1"/>
      <protection hidden="1"/>
    </xf>
    <xf numFmtId="0" fontId="80" fillId="0" borderId="0" xfId="0" applyFont="1" applyAlignment="1" applyProtection="1">
      <alignment shrinkToFit="1"/>
      <protection hidden="1"/>
    </xf>
    <xf numFmtId="0" fontId="80" fillId="0" borderId="0" xfId="0" applyFont="1" applyAlignment="1" applyProtection="1">
      <alignment horizontal="left" vertical="center"/>
      <protection hidden="1"/>
    </xf>
    <xf numFmtId="181" fontId="44" fillId="7" borderId="0" xfId="0" applyNumberFormat="1" applyFont="1" applyFill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 shrinkToFit="1"/>
      <protection hidden="1"/>
    </xf>
    <xf numFmtId="180" fontId="44" fillId="7" borderId="0" xfId="0" applyNumberFormat="1" applyFont="1" applyFill="1" applyAlignment="1" applyProtection="1">
      <alignment horizontal="center" vertical="center" shrinkToFit="1"/>
      <protection hidden="1"/>
    </xf>
    <xf numFmtId="179" fontId="24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Alignment="1" applyProtection="1">
      <alignment horizontal="center" vertical="center" shrinkToFit="1"/>
      <protection hidden="1"/>
    </xf>
    <xf numFmtId="0" fontId="37" fillId="0" borderId="0" xfId="0" applyFont="1" applyProtection="1">
      <protection hidden="1"/>
    </xf>
    <xf numFmtId="184" fontId="72" fillId="0" borderId="0" xfId="0" applyNumberFormat="1" applyFont="1" applyProtection="1">
      <protection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0" fillId="0" borderId="12" xfId="0" applyBorder="1" applyProtection="1">
      <protection hidden="1"/>
    </xf>
    <xf numFmtId="0" fontId="0" fillId="0" borderId="3" xfId="0" applyBorder="1" applyProtection="1">
      <protection hidden="1"/>
    </xf>
    <xf numFmtId="0" fontId="71" fillId="0" borderId="0" xfId="0" applyFont="1" applyAlignment="1" applyProtection="1">
      <alignment vertical="center" shrinkToFit="1"/>
      <protection hidden="1"/>
    </xf>
    <xf numFmtId="0" fontId="47" fillId="0" borderId="0" xfId="0" applyFont="1" applyAlignment="1" applyProtection="1">
      <alignment vertical="center" wrapText="1"/>
      <protection hidden="1"/>
    </xf>
    <xf numFmtId="0" fontId="47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47" fillId="0" borderId="0" xfId="0" applyFont="1" applyAlignment="1" applyProtection="1">
      <alignment horizontal="center" vertical="center" wrapText="1"/>
      <protection locked="0"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Protection="1">
      <protection locked="0" hidden="1"/>
    </xf>
    <xf numFmtId="0" fontId="19" fillId="0" borderId="15" xfId="0" applyFont="1" applyBorder="1" applyProtection="1">
      <protection hidden="1"/>
    </xf>
    <xf numFmtId="0" fontId="15" fillId="0" borderId="2" xfId="0" applyFont="1" applyBorder="1" applyAlignment="1" applyProtection="1">
      <alignment vertical="center" wrapText="1"/>
      <protection hidden="1"/>
    </xf>
    <xf numFmtId="0" fontId="13" fillId="0" borderId="10" xfId="0" applyFont="1" applyBorder="1" applyProtection="1">
      <protection hidden="1"/>
    </xf>
    <xf numFmtId="0" fontId="0" fillId="0" borderId="15" xfId="0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15" fillId="0" borderId="10" xfId="0" applyFont="1" applyBorder="1" applyAlignment="1" applyProtection="1">
      <alignment vertical="center" wrapText="1"/>
      <protection hidden="1"/>
    </xf>
    <xf numFmtId="0" fontId="15" fillId="0" borderId="10" xfId="0" applyFont="1" applyBorder="1" applyAlignment="1" applyProtection="1">
      <alignment horizontal="left" vertical="center" wrapText="1"/>
      <protection hidden="1"/>
    </xf>
    <xf numFmtId="0" fontId="75" fillId="0" borderId="49" xfId="0" applyFont="1" applyBorder="1" applyAlignment="1" applyProtection="1">
      <alignment horizontal="left" vertical="top" wrapText="1"/>
      <protection hidden="1"/>
    </xf>
    <xf numFmtId="0" fontId="75" fillId="0" borderId="71" xfId="0" applyFont="1" applyBorder="1" applyAlignment="1" applyProtection="1">
      <alignment horizontal="left" vertical="top" wrapText="1"/>
      <protection hidden="1"/>
    </xf>
    <xf numFmtId="0" fontId="75" fillId="0" borderId="52" xfId="0" applyFont="1" applyBorder="1" applyAlignment="1" applyProtection="1">
      <alignment horizontal="left" vertical="top" wrapText="1"/>
      <protection hidden="1"/>
    </xf>
    <xf numFmtId="0" fontId="75" fillId="0" borderId="65" xfId="0" applyFont="1" applyBorder="1" applyAlignment="1" applyProtection="1">
      <alignment horizontal="left" vertical="top" wrapText="1"/>
      <protection hidden="1"/>
    </xf>
    <xf numFmtId="0" fontId="76" fillId="0" borderId="52" xfId="0" applyFont="1" applyBorder="1" applyAlignment="1" applyProtection="1">
      <alignment horizontal="left" vertical="top" wrapText="1"/>
      <protection hidden="1"/>
    </xf>
    <xf numFmtId="0" fontId="75" fillId="0" borderId="42" xfId="0" applyFont="1" applyBorder="1" applyAlignment="1" applyProtection="1">
      <alignment horizontal="left" vertical="top" wrapText="1"/>
      <protection hidden="1"/>
    </xf>
    <xf numFmtId="0" fontId="76" fillId="0" borderId="70" xfId="0" applyFont="1" applyBorder="1" applyAlignment="1" applyProtection="1">
      <alignment horizontal="left" vertical="top" wrapText="1"/>
      <protection hidden="1"/>
    </xf>
    <xf numFmtId="0" fontId="75" fillId="0" borderId="21" xfId="0" applyFont="1" applyBorder="1" applyAlignment="1" applyProtection="1">
      <alignment horizontal="left" vertical="top" wrapText="1"/>
      <protection hidden="1"/>
    </xf>
    <xf numFmtId="0" fontId="76" fillId="0" borderId="21" xfId="0" applyFont="1" applyBorder="1" applyAlignment="1" applyProtection="1">
      <alignment horizontal="left" vertical="top" wrapText="1"/>
      <protection hidden="1"/>
    </xf>
    <xf numFmtId="0" fontId="75" fillId="0" borderId="53" xfId="0" applyFont="1" applyBorder="1" applyAlignment="1" applyProtection="1">
      <alignment horizontal="left" vertical="top" wrapText="1"/>
      <protection hidden="1"/>
    </xf>
    <xf numFmtId="0" fontId="0" fillId="6" borderId="72" xfId="0" applyFill="1" applyBorder="1" applyAlignment="1" applyProtection="1">
      <alignment vertical="center"/>
      <protection hidden="1"/>
    </xf>
    <xf numFmtId="3" fontId="75" fillId="0" borderId="19" xfId="0" applyNumberFormat="1" applyFont="1" applyBorder="1" applyAlignment="1" applyProtection="1">
      <alignment horizontal="right" vertical="top" wrapText="1"/>
      <protection hidden="1"/>
    </xf>
    <xf numFmtId="3" fontId="76" fillId="0" borderId="19" xfId="0" applyNumberFormat="1" applyFont="1" applyBorder="1" applyAlignment="1" applyProtection="1">
      <alignment horizontal="right" vertical="top" wrapText="1"/>
      <protection hidden="1"/>
    </xf>
    <xf numFmtId="3" fontId="75" fillId="0" borderId="14" xfId="0" applyNumberFormat="1" applyFont="1" applyBorder="1" applyAlignment="1" applyProtection="1">
      <alignment horizontal="right" vertical="top" wrapText="1"/>
      <protection hidden="1"/>
    </xf>
    <xf numFmtId="3" fontId="75" fillId="0" borderId="18" xfId="0" applyNumberFormat="1" applyFont="1" applyBorder="1" applyAlignment="1" applyProtection="1">
      <alignment horizontal="right" vertical="top" wrapText="1"/>
      <protection hidden="1"/>
    </xf>
    <xf numFmtId="38" fontId="75" fillId="0" borderId="14" xfId="1" applyFont="1" applyFill="1" applyBorder="1" applyAlignment="1" applyProtection="1">
      <alignment horizontal="right" vertical="top" wrapText="1"/>
      <protection hidden="1"/>
    </xf>
    <xf numFmtId="38" fontId="76" fillId="0" borderId="14" xfId="1" applyFont="1" applyFill="1" applyBorder="1" applyAlignment="1" applyProtection="1">
      <alignment horizontal="right" vertical="top" wrapText="1"/>
      <protection hidden="1"/>
    </xf>
    <xf numFmtId="38" fontId="27" fillId="6" borderId="39" xfId="4" applyFont="1" applyFill="1" applyBorder="1" applyAlignment="1" applyProtection="1">
      <alignment horizontal="center" vertical="center"/>
      <protection hidden="1"/>
    </xf>
    <xf numFmtId="38" fontId="75" fillId="0" borderId="19" xfId="4" applyFont="1" applyFill="1" applyBorder="1" applyAlignment="1" applyProtection="1">
      <alignment horizontal="right" vertical="top" wrapText="1"/>
      <protection hidden="1"/>
    </xf>
    <xf numFmtId="38" fontId="75" fillId="0" borderId="14" xfId="4" applyFont="1" applyFill="1" applyBorder="1" applyAlignment="1" applyProtection="1">
      <alignment horizontal="right" vertical="top" wrapText="1"/>
      <protection hidden="1"/>
    </xf>
    <xf numFmtId="0" fontId="76" fillId="0" borderId="21" xfId="0" applyFont="1" applyBorder="1" applyAlignment="1" applyProtection="1">
      <alignment vertical="center"/>
      <protection hidden="1"/>
    </xf>
    <xf numFmtId="38" fontId="76" fillId="0" borderId="14" xfId="1" applyFont="1" applyFill="1" applyBorder="1" applyAlignment="1" applyProtection="1">
      <alignment vertical="center"/>
      <protection hidden="1"/>
    </xf>
    <xf numFmtId="0" fontId="76" fillId="0" borderId="53" xfId="0" applyFont="1" applyBorder="1" applyAlignment="1" applyProtection="1">
      <alignment vertical="center"/>
      <protection hidden="1"/>
    </xf>
    <xf numFmtId="38" fontId="76" fillId="0" borderId="18" xfId="1" applyFont="1" applyFill="1" applyBorder="1" applyAlignment="1" applyProtection="1">
      <alignment vertical="center"/>
      <protection hidden="1"/>
    </xf>
    <xf numFmtId="38" fontId="76" fillId="0" borderId="17" xfId="1" applyFont="1" applyFill="1" applyBorder="1" applyAlignment="1" applyProtection="1">
      <alignment vertical="center"/>
      <protection hidden="1"/>
    </xf>
    <xf numFmtId="38" fontId="75" fillId="0" borderId="19" xfId="4" applyFont="1" applyBorder="1" applyAlignment="1" applyProtection="1">
      <alignment horizontal="right" vertical="top" wrapText="1"/>
      <protection hidden="1"/>
    </xf>
    <xf numFmtId="0" fontId="76" fillId="0" borderId="23" xfId="0" applyFont="1" applyBorder="1" applyAlignment="1" applyProtection="1">
      <alignment vertical="center"/>
      <protection hidden="1"/>
    </xf>
    <xf numFmtId="38" fontId="76" fillId="0" borderId="24" xfId="1" applyFont="1" applyFill="1" applyBorder="1" applyAlignment="1" applyProtection="1">
      <alignment vertical="center"/>
      <protection hidden="1"/>
    </xf>
    <xf numFmtId="38" fontId="75" fillId="0" borderId="14" xfId="4" applyFont="1" applyFill="1" applyBorder="1" applyAlignment="1" applyProtection="1">
      <alignment horizontal="right" vertical="center"/>
      <protection hidden="1"/>
    </xf>
    <xf numFmtId="38" fontId="76" fillId="0" borderId="21" xfId="1" applyFont="1" applyFill="1" applyBorder="1" applyAlignment="1" applyProtection="1">
      <alignment vertical="center"/>
      <protection hidden="1"/>
    </xf>
    <xf numFmtId="38" fontId="76" fillId="0" borderId="53" xfId="1" applyFont="1" applyFill="1" applyBorder="1" applyAlignment="1" applyProtection="1">
      <alignment vertical="center"/>
      <protection hidden="1"/>
    </xf>
    <xf numFmtId="0" fontId="89" fillId="0" borderId="21" xfId="0" applyFont="1" applyBorder="1" applyAlignment="1" applyProtection="1">
      <alignment vertical="center"/>
      <protection hidden="1"/>
    </xf>
    <xf numFmtId="0" fontId="0" fillId="6" borderId="55" xfId="0" applyFill="1" applyBorder="1" applyAlignment="1" applyProtection="1">
      <alignment vertical="center"/>
      <protection hidden="1"/>
    </xf>
    <xf numFmtId="0" fontId="0" fillId="6" borderId="39" xfId="0" applyFill="1" applyBorder="1" applyAlignment="1" applyProtection="1">
      <alignment vertical="center"/>
      <protection hidden="1"/>
    </xf>
    <xf numFmtId="38" fontId="76" fillId="0" borderId="73" xfId="1" applyFont="1" applyFill="1" applyBorder="1" applyAlignment="1" applyProtection="1">
      <alignment vertical="center"/>
      <protection hidden="1"/>
    </xf>
    <xf numFmtId="38" fontId="76" fillId="0" borderId="74" xfId="1" applyFont="1" applyFill="1" applyBorder="1" applyAlignment="1" applyProtection="1">
      <alignment horizontal="right" vertical="top" wrapText="1"/>
      <protection hidden="1"/>
    </xf>
    <xf numFmtId="38" fontId="75" fillId="0" borderId="74" xfId="4" applyFont="1" applyFill="1" applyBorder="1" applyAlignment="1" applyProtection="1">
      <alignment horizontal="right" vertical="center"/>
      <protection hidden="1"/>
    </xf>
    <xf numFmtId="0" fontId="47" fillId="0" borderId="14" xfId="0" applyFont="1" applyBorder="1" applyAlignment="1" applyProtection="1">
      <alignment horizontal="distributed" vertical="center" wrapText="1" justifyLastLine="1"/>
      <protection hidden="1"/>
    </xf>
    <xf numFmtId="0" fontId="47" fillId="0" borderId="14" xfId="0" applyFont="1" applyBorder="1" applyAlignment="1" applyProtection="1">
      <alignment horizontal="center" vertical="center"/>
      <protection hidden="1"/>
    </xf>
    <xf numFmtId="0" fontId="15" fillId="0" borderId="60" xfId="0" applyFont="1" applyBorder="1" applyAlignment="1" applyProtection="1">
      <alignment horizontal="center" vertical="center" shrinkToFit="1"/>
      <protection hidden="1"/>
    </xf>
    <xf numFmtId="0" fontId="15" fillId="0" borderId="68" xfId="0" applyFont="1" applyBorder="1" applyAlignment="1" applyProtection="1">
      <alignment horizontal="center" vertical="center" shrinkToFit="1"/>
      <protection hidden="1"/>
    </xf>
    <xf numFmtId="0" fontId="15" fillId="0" borderId="61" xfId="0" applyFont="1" applyBorder="1" applyAlignment="1" applyProtection="1">
      <alignment horizontal="center" vertical="center" shrinkToFit="1"/>
      <protection hidden="1"/>
    </xf>
    <xf numFmtId="0" fontId="71" fillId="0" borderId="0" xfId="0" applyFont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0" borderId="8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80" fillId="0" borderId="0" xfId="0" applyFont="1" applyAlignment="1" applyProtection="1">
      <alignment horizontal="left" wrapText="1" shrinkToFit="1"/>
      <protection hidden="1"/>
    </xf>
    <xf numFmtId="0" fontId="80" fillId="0" borderId="0" xfId="0" applyFont="1" applyAlignment="1" applyProtection="1">
      <alignment horizontal="left" shrinkToFit="1"/>
      <protection hidden="1"/>
    </xf>
    <xf numFmtId="0" fontId="81" fillId="0" borderId="0" xfId="0" applyFont="1" applyAlignment="1" applyProtection="1">
      <alignment horizontal="center"/>
      <protection hidden="1"/>
    </xf>
    <xf numFmtId="0" fontId="80" fillId="0" borderId="0" xfId="0" applyFont="1" applyAlignment="1" applyProtection="1">
      <alignment horizontal="right" vertical="center"/>
      <protection hidden="1"/>
    </xf>
    <xf numFmtId="0" fontId="85" fillId="0" borderId="0" xfId="0" applyFont="1" applyAlignment="1" applyProtection="1">
      <alignment horizontal="left" vertical="center"/>
      <protection locked="0" hidden="1"/>
    </xf>
    <xf numFmtId="0" fontId="80" fillId="0" borderId="0" xfId="0" applyFont="1" applyAlignment="1" applyProtection="1">
      <alignment horizontal="distributed" vertical="center"/>
      <protection hidden="1"/>
    </xf>
    <xf numFmtId="0" fontId="80" fillId="0" borderId="2" xfId="0" applyFont="1" applyBorder="1" applyAlignment="1" applyProtection="1">
      <alignment horizontal="distributed" vertical="center"/>
      <protection hidden="1"/>
    </xf>
    <xf numFmtId="0" fontId="15" fillId="0" borderId="0" xfId="0" applyFont="1" applyAlignment="1" applyProtection="1">
      <alignment horizontal="right" vertical="center" wrapText="1" shrinkToFit="1"/>
      <protection hidden="1"/>
    </xf>
    <xf numFmtId="38" fontId="34" fillId="0" borderId="13" xfId="0" applyNumberFormat="1" applyFont="1" applyBorder="1" applyAlignment="1" applyProtection="1">
      <alignment horizontal="center" vertical="center" shrinkToFit="1"/>
      <protection hidden="1"/>
    </xf>
    <xf numFmtId="38" fontId="34" fillId="0" borderId="0" xfId="0" applyNumberFormat="1" applyFont="1" applyAlignment="1" applyProtection="1">
      <alignment horizontal="center" vertical="center" shrinkToFit="1"/>
      <protection hidden="1"/>
    </xf>
    <xf numFmtId="38" fontId="34" fillId="0" borderId="1" xfId="0" applyNumberFormat="1" applyFont="1" applyBorder="1" applyAlignment="1" applyProtection="1">
      <alignment horizontal="center" vertical="center" shrinkToFit="1"/>
      <protection hidden="1"/>
    </xf>
    <xf numFmtId="0" fontId="37" fillId="0" borderId="17" xfId="0" applyFont="1" applyBorder="1" applyAlignment="1" applyProtection="1">
      <alignment horizontal="center" vertical="center"/>
      <protection hidden="1"/>
    </xf>
    <xf numFmtId="0" fontId="37" fillId="0" borderId="15" xfId="0" applyFont="1" applyBorder="1" applyAlignment="1" applyProtection="1">
      <alignment horizontal="center" vertical="center"/>
      <protection hidden="1"/>
    </xf>
    <xf numFmtId="0" fontId="37" fillId="0" borderId="16" xfId="0" applyFont="1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center" vertical="center"/>
      <protection hidden="1"/>
    </xf>
    <xf numFmtId="0" fontId="37" fillId="0" borderId="3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left" vertical="center" wrapText="1"/>
      <protection hidden="1"/>
    </xf>
    <xf numFmtId="0" fontId="15" fillId="0" borderId="15" xfId="0" applyFont="1" applyBorder="1" applyAlignment="1" applyProtection="1">
      <alignment horizontal="left" vertical="center" wrapText="1"/>
      <protection hidden="1"/>
    </xf>
    <xf numFmtId="0" fontId="15" fillId="0" borderId="16" xfId="0" applyFont="1" applyBorder="1" applyAlignment="1" applyProtection="1">
      <alignment horizontal="left" vertical="center" wrapText="1"/>
      <protection hidden="1"/>
    </xf>
    <xf numFmtId="0" fontId="15" fillId="0" borderId="12" xfId="0" applyFont="1" applyBorder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6" fontId="87" fillId="0" borderId="17" xfId="2" applyFont="1" applyBorder="1" applyAlignment="1" applyProtection="1">
      <alignment horizontal="center" vertical="center" wrapText="1"/>
      <protection hidden="1"/>
    </xf>
    <xf numFmtId="6" fontId="87" fillId="0" borderId="15" xfId="2" applyFont="1" applyBorder="1" applyAlignment="1" applyProtection="1">
      <alignment horizontal="center" vertical="center" wrapText="1"/>
      <protection hidden="1"/>
    </xf>
    <xf numFmtId="6" fontId="87" fillId="0" borderId="16" xfId="2" applyFont="1" applyBorder="1" applyAlignment="1" applyProtection="1">
      <alignment horizontal="center" vertical="center" wrapText="1"/>
      <protection hidden="1"/>
    </xf>
    <xf numFmtId="6" fontId="87" fillId="0" borderId="12" xfId="2" applyFont="1" applyBorder="1" applyAlignment="1" applyProtection="1">
      <alignment horizontal="center" vertical="center" wrapText="1"/>
      <protection hidden="1"/>
    </xf>
    <xf numFmtId="6" fontId="87" fillId="0" borderId="2" xfId="2" applyFont="1" applyBorder="1" applyAlignment="1" applyProtection="1">
      <alignment horizontal="center" vertical="center" wrapText="1"/>
      <protection hidden="1"/>
    </xf>
    <xf numFmtId="6" fontId="87" fillId="0" borderId="3" xfId="2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justifyLastLine="1"/>
      <protection hidden="1"/>
    </xf>
    <xf numFmtId="38" fontId="14" fillId="0" borderId="13" xfId="0" applyNumberFormat="1" applyFont="1" applyBorder="1" applyAlignment="1" applyProtection="1">
      <alignment horizontal="center" vertical="center" shrinkToFit="1"/>
      <protection hidden="1"/>
    </xf>
    <xf numFmtId="38" fontId="14" fillId="0" borderId="0" xfId="0" applyNumberFormat="1" applyFont="1" applyAlignment="1" applyProtection="1">
      <alignment horizontal="center" vertical="center" shrinkToFit="1"/>
      <protection hidden="1"/>
    </xf>
    <xf numFmtId="38" fontId="14" fillId="0" borderId="1" xfId="0" applyNumberFormat="1" applyFont="1" applyBorder="1" applyAlignment="1" applyProtection="1">
      <alignment horizontal="center" vertical="center" shrinkToFit="1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 wrapText="1"/>
      <protection hidden="1"/>
    </xf>
    <xf numFmtId="0" fontId="15" fillId="0" borderId="14" xfId="0" applyFont="1" applyBorder="1" applyAlignment="1" applyProtection="1">
      <alignment horizontal="center" vertical="center" wrapText="1"/>
      <protection locked="0" hidden="1"/>
    </xf>
    <xf numFmtId="0" fontId="37" fillId="0" borderId="14" xfId="0" applyFont="1" applyBorder="1" applyAlignment="1" applyProtection="1">
      <alignment horizontal="center" vertical="center"/>
      <protection hidden="1"/>
    </xf>
    <xf numFmtId="0" fontId="37" fillId="0" borderId="14" xfId="0" applyFont="1" applyBorder="1" applyAlignment="1" applyProtection="1">
      <alignment horizontal="center" vertical="center" wrapText="1"/>
      <protection hidden="1"/>
    </xf>
    <xf numFmtId="0" fontId="37" fillId="0" borderId="14" xfId="0" applyFont="1" applyBorder="1" applyAlignment="1" applyProtection="1">
      <alignment horizontal="center" vertical="center" wrapText="1"/>
      <protection locked="0" hidden="1"/>
    </xf>
    <xf numFmtId="179" fontId="36" fillId="0" borderId="13" xfId="1" applyNumberFormat="1" applyFont="1" applyFill="1" applyBorder="1" applyAlignment="1" applyProtection="1">
      <alignment horizontal="center" vertical="center" shrinkToFit="1"/>
      <protection hidden="1"/>
    </xf>
    <xf numFmtId="179" fontId="36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17" xfId="0" applyFont="1" applyBorder="1" applyAlignment="1" applyProtection="1">
      <alignment horizontal="center" vertical="center" shrinkToFit="1"/>
      <protection hidden="1"/>
    </xf>
    <xf numFmtId="0" fontId="36" fillId="0" borderId="15" xfId="0" applyFont="1" applyBorder="1" applyAlignment="1" applyProtection="1">
      <alignment horizontal="center" vertical="center" shrinkToFit="1"/>
      <protection hidden="1"/>
    </xf>
    <xf numFmtId="0" fontId="36" fillId="0" borderId="16" xfId="0" applyFont="1" applyBorder="1" applyAlignment="1" applyProtection="1">
      <alignment horizontal="center" vertical="center" shrinkToFit="1"/>
      <protection hidden="1"/>
    </xf>
    <xf numFmtId="0" fontId="36" fillId="0" borderId="13" xfId="0" applyFont="1" applyBorder="1" applyAlignment="1" applyProtection="1">
      <alignment horizontal="center" vertical="center" shrinkToFit="1"/>
      <protection hidden="1"/>
    </xf>
    <xf numFmtId="0" fontId="36" fillId="0" borderId="0" xfId="0" applyFont="1" applyAlignment="1" applyProtection="1">
      <alignment horizontal="center" vertical="center" shrinkToFit="1"/>
      <protection hidden="1"/>
    </xf>
    <xf numFmtId="0" fontId="36" fillId="0" borderId="1" xfId="0" applyFont="1" applyBorder="1" applyAlignment="1" applyProtection="1">
      <alignment horizontal="center" vertical="center" shrinkToFit="1"/>
      <protection hidden="1"/>
    </xf>
    <xf numFmtId="0" fontId="36" fillId="0" borderId="12" xfId="0" applyFont="1" applyBorder="1" applyAlignment="1" applyProtection="1">
      <alignment horizontal="center" vertical="center" shrinkToFit="1"/>
      <protection hidden="1"/>
    </xf>
    <xf numFmtId="0" fontId="36" fillId="0" borderId="2" xfId="0" applyFont="1" applyBorder="1" applyAlignment="1" applyProtection="1">
      <alignment horizontal="center" vertical="center" shrinkToFit="1"/>
      <protection hidden="1"/>
    </xf>
    <xf numFmtId="0" fontId="36" fillId="0" borderId="3" xfId="0" applyFont="1" applyBorder="1" applyAlignment="1" applyProtection="1">
      <alignment horizontal="center" vertical="center" shrinkToFit="1"/>
      <protection hidden="1"/>
    </xf>
    <xf numFmtId="181" fontId="32" fillId="0" borderId="17" xfId="0" applyNumberFormat="1" applyFont="1" applyBorder="1" applyAlignment="1" applyProtection="1">
      <alignment horizontal="center" vertical="center" shrinkToFit="1"/>
      <protection locked="0" hidden="1"/>
    </xf>
    <xf numFmtId="181" fontId="32" fillId="0" borderId="15" xfId="0" applyNumberFormat="1" applyFont="1" applyBorder="1" applyAlignment="1" applyProtection="1">
      <alignment horizontal="center" vertical="center" shrinkToFit="1"/>
      <protection locked="0" hidden="1"/>
    </xf>
    <xf numFmtId="181" fontId="32" fillId="0" borderId="16" xfId="0" applyNumberFormat="1" applyFont="1" applyBorder="1" applyAlignment="1" applyProtection="1">
      <alignment horizontal="center" vertical="center" shrinkToFit="1"/>
      <protection locked="0" hidden="1"/>
    </xf>
    <xf numFmtId="181" fontId="32" fillId="0" borderId="13" xfId="0" applyNumberFormat="1" applyFont="1" applyBorder="1" applyAlignment="1" applyProtection="1">
      <alignment horizontal="center" vertical="center" shrinkToFit="1"/>
      <protection locked="0" hidden="1"/>
    </xf>
    <xf numFmtId="181" fontId="32" fillId="0" borderId="0" xfId="0" applyNumberFormat="1" applyFont="1" applyAlignment="1" applyProtection="1">
      <alignment horizontal="center" vertical="center" shrinkToFit="1"/>
      <protection locked="0" hidden="1"/>
    </xf>
    <xf numFmtId="181" fontId="32" fillId="0" borderId="1" xfId="0" applyNumberFormat="1" applyFont="1" applyBorder="1" applyAlignment="1" applyProtection="1">
      <alignment horizontal="center" vertical="center" shrinkToFit="1"/>
      <protection locked="0" hidden="1"/>
    </xf>
    <xf numFmtId="181" fontId="32" fillId="0" borderId="12" xfId="0" applyNumberFormat="1" applyFont="1" applyBorder="1" applyAlignment="1" applyProtection="1">
      <alignment horizontal="center" vertical="center" shrinkToFit="1"/>
      <protection locked="0" hidden="1"/>
    </xf>
    <xf numFmtId="181" fontId="32" fillId="0" borderId="2" xfId="0" applyNumberFormat="1" applyFont="1" applyBorder="1" applyAlignment="1" applyProtection="1">
      <alignment horizontal="center" vertical="center" shrinkToFit="1"/>
      <protection locked="0" hidden="1"/>
    </xf>
    <xf numFmtId="181" fontId="32" fillId="0" borderId="3" xfId="0" applyNumberFormat="1" applyFont="1" applyBorder="1" applyAlignment="1" applyProtection="1">
      <alignment horizontal="center" vertical="center" shrinkToFit="1"/>
      <protection locked="0" hidden="1"/>
    </xf>
    <xf numFmtId="179" fontId="36" fillId="0" borderId="17" xfId="1" applyNumberFormat="1" applyFont="1" applyFill="1" applyBorder="1" applyAlignment="1" applyProtection="1">
      <alignment horizontal="center" vertical="center" shrinkToFit="1"/>
      <protection hidden="1"/>
    </xf>
    <xf numFmtId="179" fontId="36" fillId="0" borderId="15" xfId="1" applyNumberFormat="1" applyFont="1" applyFill="1" applyBorder="1" applyAlignment="1" applyProtection="1">
      <alignment horizontal="center" vertical="center" shrinkToFit="1"/>
      <protection hidden="1"/>
    </xf>
    <xf numFmtId="179" fontId="36" fillId="0" borderId="16" xfId="1" applyNumberFormat="1" applyFont="1" applyFill="1" applyBorder="1" applyAlignment="1" applyProtection="1">
      <alignment horizontal="center" vertical="center" shrinkToFit="1"/>
      <protection hidden="1"/>
    </xf>
    <xf numFmtId="179" fontId="36" fillId="0" borderId="1" xfId="1" applyNumberFormat="1" applyFont="1" applyFill="1" applyBorder="1" applyAlignment="1" applyProtection="1">
      <alignment horizontal="center" vertical="center" shrinkToFit="1"/>
      <protection hidden="1"/>
    </xf>
    <xf numFmtId="178" fontId="51" fillId="0" borderId="0" xfId="0" applyNumberFormat="1" applyFont="1" applyAlignment="1" applyProtection="1">
      <alignment horizontal="left" vertical="center"/>
      <protection hidden="1"/>
    </xf>
    <xf numFmtId="178" fontId="52" fillId="0" borderId="0" xfId="0" applyNumberFormat="1" applyFont="1" applyAlignment="1" applyProtection="1">
      <alignment horizontal="left" vertical="center"/>
      <protection hidden="1"/>
    </xf>
    <xf numFmtId="181" fontId="44" fillId="7" borderId="0" xfId="0" applyNumberFormat="1" applyFont="1" applyFill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center" shrinkToFit="1"/>
      <protection hidden="1"/>
    </xf>
    <xf numFmtId="180" fontId="44" fillId="7" borderId="0" xfId="0" applyNumberFormat="1" applyFont="1" applyFill="1" applyAlignment="1" applyProtection="1">
      <alignment horizontal="center" vertical="center" shrinkToFit="1"/>
      <protection hidden="1"/>
    </xf>
    <xf numFmtId="178" fontId="50" fillId="0" borderId="0" xfId="0" applyNumberFormat="1" applyFont="1" applyAlignment="1" applyProtection="1">
      <alignment horizontal="left" vertical="center"/>
      <protection hidden="1"/>
    </xf>
    <xf numFmtId="180" fontId="44" fillId="7" borderId="14" xfId="0" applyNumberFormat="1" applyFont="1" applyFill="1" applyBorder="1" applyAlignment="1" applyProtection="1">
      <alignment horizontal="center" vertical="center" shrinkToFit="1"/>
      <protection hidden="1"/>
    </xf>
    <xf numFmtId="181" fontId="44" fillId="7" borderId="14" xfId="0" applyNumberFormat="1" applyFont="1" applyFill="1" applyBorder="1" applyAlignment="1" applyProtection="1">
      <alignment horizontal="center" vertical="center" shrinkToFit="1"/>
      <protection hidden="1"/>
    </xf>
    <xf numFmtId="179" fontId="24" fillId="0" borderId="2" xfId="1" applyNumberFormat="1" applyFont="1" applyFill="1" applyBorder="1" applyAlignment="1" applyProtection="1">
      <alignment horizontal="center" vertical="center" shrinkToFit="1"/>
      <protection hidden="1"/>
    </xf>
    <xf numFmtId="0" fontId="12" fillId="0" borderId="17" xfId="0" applyFont="1" applyBorder="1" applyAlignment="1" applyProtection="1">
      <alignment horizontal="center" vertical="center" shrinkToFit="1"/>
      <protection locked="0" hidden="1"/>
    </xf>
    <xf numFmtId="0" fontId="12" fillId="0" borderId="15" xfId="0" applyFont="1" applyBorder="1" applyAlignment="1" applyProtection="1">
      <alignment horizontal="center" vertical="center" shrinkToFit="1"/>
      <protection locked="0" hidden="1"/>
    </xf>
    <xf numFmtId="0" fontId="12" fillId="0" borderId="16" xfId="0" applyFont="1" applyBorder="1" applyAlignment="1" applyProtection="1">
      <alignment horizontal="center" vertical="center" shrinkToFit="1"/>
      <protection locked="0" hidden="1"/>
    </xf>
    <xf numFmtId="0" fontId="12" fillId="0" borderId="13" xfId="0" applyFont="1" applyBorder="1" applyAlignment="1" applyProtection="1">
      <alignment horizontal="center" vertical="center" shrinkToFit="1"/>
      <protection locked="0" hidden="1"/>
    </xf>
    <xf numFmtId="0" fontId="12" fillId="0" borderId="0" xfId="0" applyFont="1" applyAlignment="1" applyProtection="1">
      <alignment horizontal="center" vertical="center" shrinkToFit="1"/>
      <protection locked="0" hidden="1"/>
    </xf>
    <xf numFmtId="0" fontId="12" fillId="0" borderId="1" xfId="0" applyFont="1" applyBorder="1" applyAlignment="1" applyProtection="1">
      <alignment horizontal="center" vertical="center" shrinkToFit="1"/>
      <protection locked="0" hidden="1"/>
    </xf>
    <xf numFmtId="0" fontId="12" fillId="0" borderId="12" xfId="0" applyFont="1" applyBorder="1" applyAlignment="1" applyProtection="1">
      <alignment horizontal="center" vertical="center" shrinkToFit="1"/>
      <protection locked="0" hidden="1"/>
    </xf>
    <xf numFmtId="0" fontId="12" fillId="0" borderId="2" xfId="0" applyFont="1" applyBorder="1" applyAlignment="1" applyProtection="1">
      <alignment horizontal="center" vertical="center" shrinkToFit="1"/>
      <protection locked="0" hidden="1"/>
    </xf>
    <xf numFmtId="0" fontId="12" fillId="0" borderId="3" xfId="0" applyFont="1" applyBorder="1" applyAlignment="1" applyProtection="1">
      <alignment horizontal="center" vertical="center" shrinkToFit="1"/>
      <protection locked="0" hidden="1"/>
    </xf>
    <xf numFmtId="0" fontId="0" fillId="0" borderId="13" xfId="0" applyBorder="1" applyAlignment="1" applyProtection="1">
      <alignment horizontal="center" vertical="center"/>
      <protection hidden="1"/>
    </xf>
    <xf numFmtId="0" fontId="35" fillId="0" borderId="50" xfId="0" applyFont="1" applyBorder="1" applyAlignment="1" applyProtection="1">
      <alignment horizontal="center" vertical="center" shrinkToFit="1"/>
      <protection hidden="1"/>
    </xf>
    <xf numFmtId="0" fontId="35" fillId="0" borderId="48" xfId="0" applyFont="1" applyBorder="1" applyAlignment="1" applyProtection="1">
      <alignment horizontal="center" vertical="center" shrinkToFit="1"/>
      <protection hidden="1"/>
    </xf>
    <xf numFmtId="0" fontId="35" fillId="0" borderId="41" xfId="0" applyFont="1" applyBorder="1" applyAlignment="1" applyProtection="1">
      <alignment horizontal="center" vertical="center" shrinkToFit="1"/>
      <protection hidden="1"/>
    </xf>
    <xf numFmtId="180" fontId="44" fillId="7" borderId="6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44" fillId="7" borderId="19" xfId="0" applyNumberFormat="1" applyFont="1" applyFill="1" applyBorder="1" applyAlignment="1" applyProtection="1">
      <alignment horizontal="center" vertical="center" shrinkToFit="1"/>
      <protection hidden="1"/>
    </xf>
    <xf numFmtId="181" fontId="44" fillId="7" borderId="19" xfId="0" applyNumberFormat="1" applyFont="1" applyFill="1" applyBorder="1" applyAlignment="1" applyProtection="1">
      <alignment horizontal="center" vertical="center" shrinkToFit="1"/>
      <protection hidden="1"/>
    </xf>
    <xf numFmtId="180" fontId="44" fillId="7" borderId="3" xfId="0" applyNumberFormat="1" applyFont="1" applyFill="1" applyBorder="1" applyAlignment="1" applyProtection="1">
      <alignment horizontal="center" vertical="center" shrinkToFit="1"/>
      <protection hidden="1"/>
    </xf>
    <xf numFmtId="38" fontId="42" fillId="6" borderId="63" xfId="4" applyFont="1" applyFill="1" applyBorder="1" applyAlignment="1" applyProtection="1">
      <alignment horizontal="center" vertical="center" wrapText="1"/>
      <protection hidden="1"/>
    </xf>
    <xf numFmtId="38" fontId="42" fillId="6" borderId="24" xfId="4" applyFont="1" applyFill="1" applyBorder="1" applyAlignment="1" applyProtection="1">
      <alignment horizontal="center" vertical="center"/>
      <protection hidden="1"/>
    </xf>
    <xf numFmtId="0" fontId="42" fillId="6" borderId="63" xfId="0" applyFont="1" applyFill="1" applyBorder="1" applyAlignment="1" applyProtection="1">
      <alignment horizontal="center" vertical="center" wrapText="1"/>
      <protection hidden="1"/>
    </xf>
    <xf numFmtId="0" fontId="42" fillId="6" borderId="24" xfId="0" applyFont="1" applyFill="1" applyBorder="1" applyAlignment="1" applyProtection="1">
      <alignment horizontal="center" vertical="center"/>
      <protection hidden="1"/>
    </xf>
    <xf numFmtId="0" fontId="43" fillId="0" borderId="20" xfId="0" applyFont="1" applyBorder="1" applyAlignment="1" applyProtection="1">
      <alignment horizontal="center" vertical="center"/>
      <protection hidden="1"/>
    </xf>
    <xf numFmtId="0" fontId="43" fillId="0" borderId="25" xfId="0" applyFont="1" applyBorder="1" applyAlignment="1" applyProtection="1">
      <alignment horizontal="center" vertical="center"/>
      <protection hidden="1"/>
    </xf>
    <xf numFmtId="0" fontId="39" fillId="6" borderId="40" xfId="0" applyFont="1" applyFill="1" applyBorder="1" applyAlignment="1" applyProtection="1">
      <alignment horizontal="center" vertical="center"/>
      <protection hidden="1"/>
    </xf>
    <xf numFmtId="0" fontId="39" fillId="6" borderId="51" xfId="0" applyFont="1" applyFill="1" applyBorder="1" applyAlignment="1" applyProtection="1">
      <alignment horizontal="center" vertical="center"/>
      <protection hidden="1"/>
    </xf>
    <xf numFmtId="0" fontId="41" fillId="6" borderId="62" xfId="0" applyFont="1" applyFill="1" applyBorder="1" applyAlignment="1" applyProtection="1">
      <alignment horizontal="center" vertical="center" wrapText="1"/>
      <protection hidden="1"/>
    </xf>
    <xf numFmtId="0" fontId="41" fillId="6" borderId="64" xfId="0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15" fillId="0" borderId="13" xfId="0" applyFont="1" applyBorder="1" applyAlignment="1" applyProtection="1">
      <alignment horizontal="center"/>
      <protection hidden="1"/>
    </xf>
    <xf numFmtId="0" fontId="88" fillId="0" borderId="0" xfId="0" applyFont="1" applyAlignment="1" applyProtection="1">
      <alignment horizontal="left" vertical="center" wrapText="1"/>
      <protection hidden="1"/>
    </xf>
    <xf numFmtId="0" fontId="88" fillId="0" borderId="2" xfId="0" applyFont="1" applyBorder="1" applyAlignment="1" applyProtection="1">
      <alignment horizontal="left" vertical="center" wrapText="1"/>
      <protection hidden="1"/>
    </xf>
    <xf numFmtId="186" fontId="60" fillId="0" borderId="2" xfId="0" applyNumberFormat="1" applyFont="1" applyBorder="1" applyAlignment="1" applyProtection="1">
      <alignment horizontal="center" vertical="center" shrinkToFit="1"/>
      <protection locked="0" hidden="1"/>
    </xf>
    <xf numFmtId="0" fontId="62" fillId="0" borderId="2" xfId="0" applyFont="1" applyBorder="1" applyAlignment="1" applyProtection="1">
      <alignment horizontal="center" vertical="center" shrinkToFit="1"/>
      <protection hidden="1"/>
    </xf>
    <xf numFmtId="0" fontId="66" fillId="0" borderId="0" xfId="0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distributed" vertical="center" inden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80" fillId="0" borderId="0" xfId="0" applyFont="1" applyAlignment="1" applyProtection="1">
      <alignment horizontal="left" vertical="center" indent="1"/>
      <protection hidden="1"/>
    </xf>
    <xf numFmtId="0" fontId="63" fillId="0" borderId="0" xfId="5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65" fillId="0" borderId="0" xfId="0" applyFont="1" applyAlignment="1" applyProtection="1">
      <alignment horizontal="center" vertical="center"/>
      <protection locked="0" hidden="1"/>
    </xf>
    <xf numFmtId="0" fontId="65" fillId="0" borderId="2" xfId="0" applyFont="1" applyBorder="1" applyAlignment="1" applyProtection="1">
      <alignment horizontal="center" vertical="center"/>
      <protection locked="0" hidden="1"/>
    </xf>
    <xf numFmtId="0" fontId="65" fillId="0" borderId="0" xfId="0" applyFont="1" applyAlignment="1" applyProtection="1">
      <alignment horizontal="left" vertical="center"/>
      <protection locked="0" hidden="1"/>
    </xf>
    <xf numFmtId="0" fontId="65" fillId="0" borderId="2" xfId="0" applyFont="1" applyBorder="1" applyAlignment="1" applyProtection="1">
      <alignment horizontal="left" vertical="center"/>
      <protection locked="0" hidden="1"/>
    </xf>
    <xf numFmtId="0" fontId="80" fillId="0" borderId="15" xfId="0" applyFont="1" applyBorder="1" applyAlignment="1" applyProtection="1">
      <alignment horizontal="distributed" vertical="center"/>
      <protection hidden="1"/>
    </xf>
    <xf numFmtId="0" fontId="85" fillId="0" borderId="0" xfId="0" applyFont="1" applyAlignment="1" applyProtection="1">
      <alignment horizontal="left" vertical="center" shrinkToFit="1"/>
      <protection locked="0" hidden="1"/>
    </xf>
    <xf numFmtId="0" fontId="85" fillId="0" borderId="2" xfId="0" applyFont="1" applyBorder="1" applyAlignment="1" applyProtection="1">
      <alignment horizontal="left" vertical="center" shrinkToFit="1"/>
      <protection locked="0" hidden="1"/>
    </xf>
    <xf numFmtId="0" fontId="86" fillId="0" borderId="15" xfId="0" applyFont="1" applyBorder="1" applyAlignment="1" applyProtection="1">
      <alignment horizontal="left" vertical="center" wrapText="1" shrinkToFit="1"/>
      <protection locked="0" hidden="1"/>
    </xf>
    <xf numFmtId="0" fontId="86" fillId="0" borderId="2" xfId="0" applyFont="1" applyBorder="1" applyAlignment="1" applyProtection="1">
      <alignment horizontal="left" vertical="center" wrapText="1" shrinkToFit="1"/>
      <protection locked="0"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11" fillId="0" borderId="0" xfId="0" applyFont="1" applyAlignment="1" applyProtection="1">
      <alignment horizontal="left" vertical="center" wrapText="1" shrinkToFit="1"/>
      <protection hidden="1"/>
    </xf>
    <xf numFmtId="0" fontId="11" fillId="0" borderId="2" xfId="0" applyFont="1" applyBorder="1" applyAlignment="1" applyProtection="1">
      <alignment horizontal="left" vertical="center" wrapText="1" shrinkToFit="1"/>
      <protection hidden="1"/>
    </xf>
    <xf numFmtId="0" fontId="85" fillId="0" borderId="0" xfId="0" applyFont="1" applyAlignment="1" applyProtection="1">
      <alignment horizontal="center" vertical="center" wrapText="1"/>
      <protection hidden="1"/>
    </xf>
    <xf numFmtId="0" fontId="85" fillId="0" borderId="0" xfId="0" applyFont="1" applyAlignment="1" applyProtection="1">
      <alignment horizontal="center" vertical="center"/>
      <protection hidden="1"/>
    </xf>
    <xf numFmtId="0" fontId="85" fillId="0" borderId="15" xfId="0" applyFont="1" applyBorder="1" applyAlignment="1" applyProtection="1">
      <alignment horizontal="left" vertical="center"/>
      <protection locked="0" hidden="1"/>
    </xf>
    <xf numFmtId="0" fontId="85" fillId="0" borderId="2" xfId="0" applyFont="1" applyBorder="1" applyAlignment="1" applyProtection="1">
      <alignment horizontal="left" vertical="center"/>
      <protection locked="0"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83" fillId="0" borderId="0" xfId="0" applyFont="1" applyAlignment="1" applyProtection="1">
      <alignment horizontal="center" vertical="center"/>
      <protection hidden="1"/>
    </xf>
    <xf numFmtId="177" fontId="84" fillId="0" borderId="0" xfId="0" applyNumberFormat="1" applyFont="1" applyAlignment="1" applyProtection="1">
      <alignment horizontal="center" vertical="center" shrinkToFit="1"/>
      <protection locked="0" hidden="1"/>
    </xf>
    <xf numFmtId="185" fontId="49" fillId="2" borderId="0" xfId="0" applyNumberFormat="1" applyFont="1" applyFill="1" applyAlignment="1" applyProtection="1">
      <alignment horizontal="right" vertical="center" shrinkToFit="1"/>
      <protection hidden="1"/>
    </xf>
    <xf numFmtId="0" fontId="15" fillId="0" borderId="14" xfId="0" applyFont="1" applyBorder="1" applyAlignment="1" applyProtection="1">
      <alignment horizontal="center" vertical="top"/>
      <protection locked="0" hidden="1"/>
    </xf>
    <xf numFmtId="0" fontId="15" fillId="0" borderId="0" xfId="0" applyFont="1" applyAlignment="1" applyProtection="1">
      <alignment horizontal="center" vertical="top"/>
      <protection locked="0" hidden="1"/>
    </xf>
    <xf numFmtId="0" fontId="37" fillId="0" borderId="14" xfId="0" applyFont="1" applyBorder="1" applyAlignment="1" applyProtection="1">
      <alignment horizontal="center" vertical="center" wrapText="1" shrinkToFit="1"/>
      <protection locked="0" hidden="1"/>
    </xf>
    <xf numFmtId="0" fontId="37" fillId="0" borderId="0" xfId="0" applyFont="1" applyAlignment="1" applyProtection="1">
      <alignment horizontal="center" vertical="center" wrapText="1"/>
      <protection locked="0"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15" fillId="0" borderId="15" xfId="0" applyFont="1" applyBorder="1" applyAlignment="1" applyProtection="1">
      <alignment horizontal="right" vertical="center" wrapText="1" shrinkToFit="1"/>
      <protection hidden="1"/>
    </xf>
    <xf numFmtId="0" fontId="35" fillId="0" borderId="51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 shrinkToFit="1"/>
      <protection hidden="1"/>
    </xf>
    <xf numFmtId="177" fontId="67" fillId="0" borderId="0" xfId="0" applyNumberFormat="1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6" fillId="0" borderId="5" xfId="0" applyFont="1" applyBorder="1" applyAlignment="1" applyProtection="1">
      <alignment horizontal="center" vertical="center"/>
      <protection hidden="1"/>
    </xf>
    <xf numFmtId="0" fontId="36" fillId="0" borderId="6" xfId="0" applyFont="1" applyBorder="1" applyAlignment="1" applyProtection="1">
      <alignment horizontal="center" vertical="center"/>
      <protection hidden="1"/>
    </xf>
    <xf numFmtId="0" fontId="36" fillId="0" borderId="7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8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82" fillId="0" borderId="0" xfId="0" applyFont="1" applyAlignment="1" applyProtection="1">
      <alignment horizontal="left" vertical="center" wrapText="1"/>
      <protection hidden="1"/>
    </xf>
    <xf numFmtId="0" fontId="82" fillId="0" borderId="2" xfId="0" applyFont="1" applyBorder="1" applyAlignment="1" applyProtection="1">
      <alignment horizontal="left" vertical="center" wrapText="1"/>
      <protection hidden="1"/>
    </xf>
    <xf numFmtId="184" fontId="72" fillId="0" borderId="15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distributed" vertical="center" wrapText="1" indent="1"/>
      <protection hidden="1"/>
    </xf>
    <xf numFmtId="0" fontId="5" fillId="0" borderId="15" xfId="0" applyFont="1" applyBorder="1" applyAlignment="1" applyProtection="1">
      <alignment horizontal="distributed" vertical="center"/>
      <protection hidden="1"/>
    </xf>
    <xf numFmtId="0" fontId="5" fillId="0" borderId="2" xfId="0" applyFont="1" applyBorder="1" applyAlignment="1" applyProtection="1">
      <alignment horizontal="distributed" vertical="center"/>
      <protection hidden="1"/>
    </xf>
    <xf numFmtId="0" fontId="64" fillId="0" borderId="0" xfId="0" applyFont="1" applyAlignment="1" applyProtection="1">
      <alignment horizontal="left" vertical="center"/>
      <protection locked="0" hidden="1"/>
    </xf>
    <xf numFmtId="0" fontId="64" fillId="0" borderId="0" xfId="0" applyFont="1" applyAlignment="1" applyProtection="1">
      <alignment horizontal="left" vertical="center" shrinkToFit="1"/>
      <protection locked="0" hidden="1"/>
    </xf>
    <xf numFmtId="0" fontId="64" fillId="0" borderId="2" xfId="0" applyFont="1" applyBorder="1" applyAlignment="1" applyProtection="1">
      <alignment horizontal="left" vertical="center" shrinkToFit="1"/>
      <protection locked="0" hidden="1"/>
    </xf>
    <xf numFmtId="0" fontId="64" fillId="0" borderId="15" xfId="0" applyFont="1" applyBorder="1" applyAlignment="1" applyProtection="1">
      <alignment horizontal="left" vertical="center"/>
      <protection locked="0" hidden="1"/>
    </xf>
    <xf numFmtId="0" fontId="64" fillId="0" borderId="2" xfId="0" applyFont="1" applyBorder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distributed" vertical="center"/>
      <protection hidden="1"/>
    </xf>
    <xf numFmtId="0" fontId="36" fillId="0" borderId="14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14" xfId="0" applyFont="1" applyBorder="1" applyAlignment="1" applyProtection="1">
      <alignment horizontal="center" vertical="top"/>
      <protection hidden="1"/>
    </xf>
    <xf numFmtId="0" fontId="32" fillId="0" borderId="4" xfId="0" applyFont="1" applyBorder="1" applyAlignment="1" applyProtection="1">
      <alignment horizontal="center" vertical="center"/>
      <protection hidden="1"/>
    </xf>
    <xf numFmtId="0" fontId="32" fillId="0" borderId="5" xfId="0" applyFont="1" applyBorder="1" applyAlignment="1" applyProtection="1">
      <alignment horizontal="center" vertical="center"/>
      <protection hidden="1"/>
    </xf>
    <xf numFmtId="0" fontId="32" fillId="0" borderId="6" xfId="0" applyFont="1" applyBorder="1" applyAlignment="1" applyProtection="1">
      <alignment horizontal="center" vertical="center"/>
      <protection hidden="1"/>
    </xf>
    <xf numFmtId="0" fontId="32" fillId="0" borderId="7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8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90" fillId="0" borderId="15" xfId="0" applyFont="1" applyBorder="1" applyAlignment="1" applyProtection="1">
      <alignment horizontal="left" vertical="center" wrapText="1" shrinkToFit="1"/>
      <protection hidden="1"/>
    </xf>
    <xf numFmtId="0" fontId="90" fillId="0" borderId="2" xfId="0" applyFont="1" applyBorder="1" applyAlignment="1" applyProtection="1">
      <alignment horizontal="left" vertical="center" wrapText="1" shrinkToFit="1"/>
      <protection hidden="1"/>
    </xf>
    <xf numFmtId="0" fontId="20" fillId="0" borderId="0" xfId="0" applyFont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74" fillId="0" borderId="0" xfId="0" applyFont="1" applyAlignment="1" applyProtection="1">
      <alignment horizontal="left" vertical="center" wrapText="1" shrinkToFit="1"/>
      <protection hidden="1"/>
    </xf>
    <xf numFmtId="0" fontId="74" fillId="0" borderId="2" xfId="0" applyFont="1" applyBorder="1" applyAlignment="1" applyProtection="1">
      <alignment horizontal="left" vertical="center" wrapText="1" shrinkToFit="1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5" fillId="0" borderId="2" xfId="0" applyFont="1" applyBorder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5" fillId="0" borderId="2" xfId="0" applyFont="1" applyBorder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55" fillId="0" borderId="2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177" fontId="47" fillId="0" borderId="5" xfId="0" applyNumberFormat="1" applyFont="1" applyBorder="1" applyAlignment="1" applyProtection="1">
      <alignment horizontal="center" vertical="center"/>
      <protection hidden="1"/>
    </xf>
    <xf numFmtId="0" fontId="47" fillId="0" borderId="5" xfId="0" applyFont="1" applyBorder="1" applyAlignment="1" applyProtection="1">
      <alignment horizontal="center" vertical="center"/>
      <protection hidden="1"/>
    </xf>
    <xf numFmtId="0" fontId="47" fillId="0" borderId="6" xfId="0" applyFont="1" applyBorder="1" applyAlignment="1" applyProtection="1">
      <alignment horizontal="center" vertical="center"/>
      <protection hidden="1"/>
    </xf>
    <xf numFmtId="0" fontId="47" fillId="0" borderId="10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/>
      <protection hidden="1"/>
    </xf>
    <xf numFmtId="0" fontId="71" fillId="0" borderId="0" xfId="0" applyFont="1" applyAlignment="1" applyProtection="1">
      <alignment horizontal="right" shrinkToFit="1"/>
      <protection hidden="1"/>
    </xf>
    <xf numFmtId="0" fontId="15" fillId="0" borderId="14" xfId="0" applyFont="1" applyBorder="1" applyAlignment="1" applyProtection="1">
      <alignment horizontal="center" vertical="center" shrinkToFit="1"/>
      <protection hidden="1"/>
    </xf>
    <xf numFmtId="0" fontId="47" fillId="0" borderId="4" xfId="0" applyFont="1" applyBorder="1" applyAlignment="1" applyProtection="1">
      <alignment horizontal="center" vertical="center" wrapText="1"/>
      <protection hidden="1"/>
    </xf>
    <xf numFmtId="0" fontId="47" fillId="0" borderId="5" xfId="0" applyFont="1" applyBorder="1" applyAlignment="1" applyProtection="1">
      <alignment horizontal="center" vertical="center" wrapText="1"/>
      <protection hidden="1"/>
    </xf>
    <xf numFmtId="0" fontId="47" fillId="0" borderId="56" xfId="0" applyFont="1" applyBorder="1" applyAlignment="1" applyProtection="1">
      <alignment horizontal="center" vertical="center" wrapText="1"/>
      <protection hidden="1"/>
    </xf>
    <xf numFmtId="0" fontId="47" fillId="0" borderId="9" xfId="0" applyFont="1" applyBorder="1" applyAlignment="1" applyProtection="1">
      <alignment horizontal="center" vertical="center" wrapText="1"/>
      <protection hidden="1"/>
    </xf>
    <xf numFmtId="0" fontId="47" fillId="0" borderId="10" xfId="0" applyFont="1" applyBorder="1" applyAlignment="1" applyProtection="1">
      <alignment horizontal="center" vertical="center" wrapText="1"/>
      <protection hidden="1"/>
    </xf>
    <xf numFmtId="0" fontId="47" fillId="0" borderId="58" xfId="0" applyFont="1" applyBorder="1" applyAlignment="1" applyProtection="1">
      <alignment horizontal="center" vertical="center" wrapText="1"/>
      <protection hidden="1"/>
    </xf>
    <xf numFmtId="0" fontId="47" fillId="0" borderId="57" xfId="0" applyFont="1" applyBorder="1" applyAlignment="1" applyProtection="1">
      <alignment horizontal="center" vertical="center"/>
      <protection hidden="1"/>
    </xf>
    <xf numFmtId="0" fontId="47" fillId="0" borderId="59" xfId="0" applyFont="1" applyBorder="1" applyAlignment="1" applyProtection="1">
      <alignment horizontal="center" vertical="center"/>
      <protection hidden="1"/>
    </xf>
    <xf numFmtId="177" fontId="53" fillId="0" borderId="0" xfId="0" applyNumberFormat="1" applyFont="1" applyAlignment="1" applyProtection="1">
      <alignment horizontal="center" vertical="center" shrinkToFit="1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wrapText="1" shrinkToFit="1"/>
      <protection hidden="1"/>
    </xf>
    <xf numFmtId="0" fontId="5" fillId="0" borderId="0" xfId="0" applyFont="1" applyAlignment="1" applyProtection="1">
      <alignment horizontal="left" shrinkToFi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left" vertical="center" shrinkToFit="1"/>
      <protection hidden="1"/>
    </xf>
    <xf numFmtId="0" fontId="54" fillId="0" borderId="2" xfId="0" applyFont="1" applyBorder="1" applyAlignment="1" applyProtection="1">
      <alignment horizontal="left" vertical="center" shrinkToFit="1"/>
      <protection hidden="1"/>
    </xf>
    <xf numFmtId="0" fontId="57" fillId="0" borderId="0" xfId="0" applyFont="1" applyAlignment="1" applyProtection="1">
      <alignment horizontal="center" vertical="center" wrapText="1"/>
      <protection hidden="1"/>
    </xf>
    <xf numFmtId="0" fontId="54" fillId="0" borderId="15" xfId="0" applyFont="1" applyBorder="1" applyAlignment="1" applyProtection="1">
      <alignment horizontal="left" vertical="center"/>
      <protection hidden="1"/>
    </xf>
    <xf numFmtId="0" fontId="54" fillId="0" borderId="2" xfId="0" applyFont="1" applyBorder="1" applyAlignment="1" applyProtection="1">
      <alignment horizontal="left" vertical="center"/>
      <protection hidden="1"/>
    </xf>
    <xf numFmtId="0" fontId="56" fillId="0" borderId="0" xfId="0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62" fillId="0" borderId="0" xfId="0" applyFont="1" applyAlignment="1" applyProtection="1">
      <alignment horizontal="left" vertical="center" wrapText="1"/>
      <protection hidden="1"/>
    </xf>
    <xf numFmtId="0" fontId="62" fillId="0" borderId="2" xfId="0" applyFont="1" applyBorder="1" applyAlignment="1" applyProtection="1">
      <alignment horizontal="left" vertical="center" wrapText="1"/>
      <protection hidden="1"/>
    </xf>
    <xf numFmtId="186" fontId="60" fillId="0" borderId="0" xfId="0" applyNumberFormat="1" applyFont="1" applyAlignment="1" applyProtection="1">
      <alignment horizontal="center" vertical="center" shrinkToFit="1"/>
      <protection hidden="1"/>
    </xf>
    <xf numFmtId="0" fontId="62" fillId="0" borderId="0" xfId="0" applyFont="1" applyAlignment="1" applyProtection="1">
      <alignment horizontal="center" vertical="center" shrinkToFit="1"/>
      <protection hidden="1"/>
    </xf>
    <xf numFmtId="181" fontId="32" fillId="0" borderId="17" xfId="0" applyNumberFormat="1" applyFont="1" applyBorder="1" applyAlignment="1" applyProtection="1">
      <alignment horizontal="center" vertical="center" shrinkToFit="1"/>
      <protection hidden="1"/>
    </xf>
    <xf numFmtId="181" fontId="32" fillId="0" borderId="15" xfId="0" applyNumberFormat="1" applyFont="1" applyBorder="1" applyAlignment="1" applyProtection="1">
      <alignment horizontal="center" vertical="center" shrinkToFit="1"/>
      <protection hidden="1"/>
    </xf>
    <xf numFmtId="181" fontId="32" fillId="0" borderId="16" xfId="0" applyNumberFormat="1" applyFont="1" applyBorder="1" applyAlignment="1" applyProtection="1">
      <alignment horizontal="center" vertical="center" shrinkToFit="1"/>
      <protection hidden="1"/>
    </xf>
    <xf numFmtId="181" fontId="32" fillId="0" borderId="13" xfId="0" applyNumberFormat="1" applyFont="1" applyBorder="1" applyAlignment="1" applyProtection="1">
      <alignment horizontal="center" vertical="center" shrinkToFit="1"/>
      <protection hidden="1"/>
    </xf>
    <xf numFmtId="181" fontId="32" fillId="0" borderId="0" xfId="0" applyNumberFormat="1" applyFont="1" applyAlignment="1" applyProtection="1">
      <alignment horizontal="center" vertical="center" shrinkToFit="1"/>
      <protection hidden="1"/>
    </xf>
    <xf numFmtId="181" fontId="32" fillId="0" borderId="1" xfId="0" applyNumberFormat="1" applyFont="1" applyBorder="1" applyAlignment="1" applyProtection="1">
      <alignment horizontal="center" vertical="center" shrinkToFit="1"/>
      <protection hidden="1"/>
    </xf>
    <xf numFmtId="181" fontId="32" fillId="0" borderId="12" xfId="0" applyNumberFormat="1" applyFont="1" applyBorder="1" applyAlignment="1" applyProtection="1">
      <alignment horizontal="center" vertical="center" shrinkToFit="1"/>
      <protection hidden="1"/>
    </xf>
    <xf numFmtId="181" fontId="32" fillId="0" borderId="2" xfId="0" applyNumberFormat="1" applyFont="1" applyBorder="1" applyAlignment="1" applyProtection="1">
      <alignment horizontal="center" vertical="center" shrinkToFit="1"/>
      <protection hidden="1"/>
    </xf>
    <xf numFmtId="181" fontId="32" fillId="0" borderId="3" xfId="0" applyNumberFormat="1" applyFont="1" applyBorder="1" applyAlignment="1" applyProtection="1">
      <alignment horizontal="center" vertical="center" shrinkToFit="1"/>
      <protection hidden="1"/>
    </xf>
    <xf numFmtId="0" fontId="12" fillId="0" borderId="17" xfId="0" applyFont="1" applyBorder="1" applyAlignment="1" applyProtection="1">
      <alignment horizontal="center" vertical="center" shrinkToFit="1"/>
      <protection hidden="1"/>
    </xf>
    <xf numFmtId="0" fontId="12" fillId="0" borderId="15" xfId="0" applyFont="1" applyBorder="1" applyAlignment="1" applyProtection="1">
      <alignment horizontal="center" vertical="center" shrinkToFit="1"/>
      <protection hidden="1"/>
    </xf>
    <xf numFmtId="0" fontId="12" fillId="0" borderId="16" xfId="0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12" fillId="0" borderId="12" xfId="0" applyFont="1" applyBorder="1" applyAlignment="1" applyProtection="1">
      <alignment horizontal="center" vertical="center" shrinkToFit="1"/>
      <protection hidden="1"/>
    </xf>
    <xf numFmtId="0" fontId="12" fillId="0" borderId="2" xfId="0" applyFont="1" applyBorder="1" applyAlignment="1" applyProtection="1">
      <alignment horizontal="center" vertical="center" shrinkToFit="1"/>
      <protection hidden="1"/>
    </xf>
    <xf numFmtId="0" fontId="12" fillId="0" borderId="3" xfId="0" applyFont="1" applyBorder="1" applyAlignment="1" applyProtection="1">
      <alignment horizontal="center" vertical="center" shrinkToFit="1"/>
      <protection hidden="1"/>
    </xf>
    <xf numFmtId="6" fontId="6" fillId="0" borderId="17" xfId="2" applyFont="1" applyBorder="1" applyAlignment="1" applyProtection="1">
      <alignment horizontal="center" vertical="center" wrapText="1"/>
      <protection hidden="1"/>
    </xf>
    <xf numFmtId="6" fontId="6" fillId="0" borderId="15" xfId="2" applyFont="1" applyBorder="1" applyAlignment="1" applyProtection="1">
      <alignment horizontal="center" vertical="center" wrapText="1"/>
      <protection hidden="1"/>
    </xf>
    <xf numFmtId="6" fontId="6" fillId="0" borderId="13" xfId="2" applyFont="1" applyBorder="1" applyAlignment="1" applyProtection="1">
      <alignment horizontal="center" vertical="center" wrapText="1"/>
      <protection hidden="1"/>
    </xf>
    <xf numFmtId="6" fontId="6" fillId="0" borderId="0" xfId="2" applyFont="1" applyBorder="1" applyAlignment="1" applyProtection="1">
      <alignment horizontal="center" vertical="center" wrapText="1"/>
      <protection hidden="1"/>
    </xf>
    <xf numFmtId="6" fontId="6" fillId="0" borderId="12" xfId="2" applyFont="1" applyBorder="1" applyAlignment="1" applyProtection="1">
      <alignment horizontal="center" vertical="center" wrapText="1"/>
      <protection hidden="1"/>
    </xf>
    <xf numFmtId="6" fontId="6" fillId="0" borderId="2" xfId="2" applyFont="1" applyBorder="1" applyAlignment="1" applyProtection="1">
      <alignment horizontal="center" vertical="center" wrapText="1"/>
      <protection hidden="1"/>
    </xf>
    <xf numFmtId="0" fontId="33" fillId="0" borderId="17" xfId="0" applyFont="1" applyBorder="1" applyAlignment="1" applyProtection="1">
      <alignment horizontal="left" vertical="center" wrapText="1"/>
      <protection hidden="1"/>
    </xf>
    <xf numFmtId="0" fontId="33" fillId="0" borderId="15" xfId="0" applyFont="1" applyBorder="1" applyAlignment="1" applyProtection="1">
      <alignment horizontal="left" vertical="center" wrapText="1"/>
      <protection hidden="1"/>
    </xf>
    <xf numFmtId="0" fontId="33" fillId="0" borderId="13" xfId="0" applyFont="1" applyBorder="1" applyAlignment="1" applyProtection="1">
      <alignment horizontal="left" vertical="center" wrapText="1"/>
      <protection hidden="1"/>
    </xf>
    <xf numFmtId="0" fontId="33" fillId="0" borderId="0" xfId="0" applyFont="1" applyAlignment="1" applyProtection="1">
      <alignment horizontal="left" vertical="center" wrapText="1"/>
      <protection hidden="1"/>
    </xf>
    <xf numFmtId="38" fontId="34" fillId="0" borderId="15" xfId="0" applyNumberFormat="1" applyFont="1" applyBorder="1" applyAlignment="1" applyProtection="1">
      <alignment horizontal="center" vertical="center" shrinkToFit="1"/>
      <protection hidden="1"/>
    </xf>
    <xf numFmtId="0" fontId="34" fillId="0" borderId="15" xfId="0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0" fontId="37" fillId="0" borderId="13" xfId="0" applyFont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hidden="1"/>
    </xf>
    <xf numFmtId="0" fontId="37" fillId="0" borderId="1" xfId="0" applyFont="1" applyBorder="1" applyAlignment="1" applyProtection="1">
      <alignment horizontal="left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26" xfId="0" applyFont="1" applyBorder="1" applyAlignment="1" applyProtection="1">
      <alignment horizontal="center" vertical="center" wrapText="1"/>
      <protection hidden="1"/>
    </xf>
    <xf numFmtId="0" fontId="13" fillId="0" borderId="27" xfId="0" applyFont="1" applyBorder="1" applyAlignment="1" applyProtection="1">
      <alignment horizontal="center" vertical="center" wrapText="1"/>
      <protection hidden="1"/>
    </xf>
    <xf numFmtId="0" fontId="13" fillId="0" borderId="28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184" fontId="72" fillId="0" borderId="0" xfId="0" applyNumberFormat="1" applyFont="1" applyAlignment="1" applyProtection="1">
      <alignment horizontal="center"/>
      <protection hidden="1"/>
    </xf>
    <xf numFmtId="0" fontId="17" fillId="0" borderId="17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16" xfId="0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17" fillId="0" borderId="14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5" fillId="0" borderId="31" xfId="0" applyFont="1" applyBorder="1" applyAlignment="1" applyProtection="1">
      <alignment horizontal="center"/>
      <protection hidden="1"/>
    </xf>
    <xf numFmtId="0" fontId="15" fillId="0" borderId="32" xfId="0" applyFont="1" applyBorder="1" applyAlignment="1" applyProtection="1">
      <alignment horizontal="center"/>
      <protection hidden="1"/>
    </xf>
    <xf numFmtId="187" fontId="73" fillId="0" borderId="0" xfId="3" applyNumberFormat="1" applyFont="1" applyAlignment="1" applyProtection="1">
      <alignment horizontal="center" vertical="center" shrinkToFit="1"/>
      <protection hidden="1"/>
    </xf>
  </cellXfs>
  <cellStyles count="6">
    <cellStyle name="ハイパーリンク" xfId="5" builtinId="8"/>
    <cellStyle name="桁区切り" xfId="1" builtinId="6"/>
    <cellStyle name="桁区切り 2" xfId="4" xr:uid="{00000000-0005-0000-0000-000002000000}"/>
    <cellStyle name="通貨" xfId="2" builtinId="7"/>
    <cellStyle name="標準" xfId="0" builtinId="0"/>
    <cellStyle name="標準 2" xfId="3" xr:uid="{00000000-0005-0000-0000-000005000000}"/>
  </cellStyles>
  <dxfs count="43"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rgb="FFFF0000"/>
      </font>
    </dxf>
    <dxf>
      <font>
        <color theme="0"/>
      </font>
    </dxf>
    <dxf>
      <font>
        <color auto="1"/>
      </font>
    </dxf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FDDFF"/>
      <color rgb="FFFFCCCC"/>
      <color rgb="FFFFCCFF"/>
      <color rgb="FFEDB9E3"/>
      <color rgb="FFF2C4EF"/>
      <color rgb="FFF3B7F3"/>
      <color rgb="FFF2B4F2"/>
      <color rgb="FFFFCFFD"/>
      <color rgb="FFF3C5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H$3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$H$15" lockText="1" noThreeD="1"/>
</file>

<file path=xl/ctrlProps/ctrlProp12.xml><?xml version="1.0" encoding="utf-8"?>
<formControlPr xmlns="http://schemas.microsoft.com/office/spreadsheetml/2009/9/main" objectType="CheckBox" fmlaLink="$H$16" lockText="1" noThreeD="1"/>
</file>

<file path=xl/ctrlProps/ctrlProp13.xml><?xml version="1.0" encoding="utf-8"?>
<formControlPr xmlns="http://schemas.microsoft.com/office/spreadsheetml/2009/9/main" objectType="CheckBox" fmlaLink="$H$18" lockText="1" noThreeD="1"/>
</file>

<file path=xl/ctrlProps/ctrlProp14.xml><?xml version="1.0" encoding="utf-8"?>
<formControlPr xmlns="http://schemas.microsoft.com/office/spreadsheetml/2009/9/main" objectType="CheckBox" fmlaLink="$H$19" lockText="1" noThreeD="1"/>
</file>

<file path=xl/ctrlProps/ctrlProp15.xml><?xml version="1.0" encoding="utf-8"?>
<formControlPr xmlns="http://schemas.microsoft.com/office/spreadsheetml/2009/9/main" objectType="CheckBox" fmlaLink="$H$20" lockText="1" noThreeD="1"/>
</file>

<file path=xl/ctrlProps/ctrlProp16.xml><?xml version="1.0" encoding="utf-8"?>
<formControlPr xmlns="http://schemas.microsoft.com/office/spreadsheetml/2009/9/main" objectType="CheckBox" fmlaLink="$H$21" lockText="1" noThreeD="1"/>
</file>

<file path=xl/ctrlProps/ctrlProp17.xml><?xml version="1.0" encoding="utf-8"?>
<formControlPr xmlns="http://schemas.microsoft.com/office/spreadsheetml/2009/9/main" objectType="CheckBox" fmlaLink="$H$22" lockText="1" noThreeD="1"/>
</file>

<file path=xl/ctrlProps/ctrlProp18.xml><?xml version="1.0" encoding="utf-8"?>
<formControlPr xmlns="http://schemas.microsoft.com/office/spreadsheetml/2009/9/main" objectType="CheckBox" fmlaLink="$H$23" lockText="1" noThreeD="1"/>
</file>

<file path=xl/ctrlProps/ctrlProp19.xml><?xml version="1.0" encoding="utf-8"?>
<formControlPr xmlns="http://schemas.microsoft.com/office/spreadsheetml/2009/9/main" objectType="CheckBox" fmlaLink="$H$24" lockText="1" noThreeD="1"/>
</file>

<file path=xl/ctrlProps/ctrlProp2.xml><?xml version="1.0" encoding="utf-8"?>
<formControlPr xmlns="http://schemas.microsoft.com/office/spreadsheetml/2009/9/main" objectType="CheckBox" fmlaLink="$H$4" lockText="1" noThreeD="1"/>
</file>

<file path=xl/ctrlProps/ctrlProp20.xml><?xml version="1.0" encoding="utf-8"?>
<formControlPr xmlns="http://schemas.microsoft.com/office/spreadsheetml/2009/9/main" objectType="CheckBox" fmlaLink="$H$25" lockText="1" noThreeD="1"/>
</file>

<file path=xl/ctrlProps/ctrlProp21.xml><?xml version="1.0" encoding="utf-8"?>
<formControlPr xmlns="http://schemas.microsoft.com/office/spreadsheetml/2009/9/main" objectType="CheckBox" fmlaLink="$H$26" lockText="1" noThreeD="1"/>
</file>

<file path=xl/ctrlProps/ctrlProp22.xml><?xml version="1.0" encoding="utf-8"?>
<formControlPr xmlns="http://schemas.microsoft.com/office/spreadsheetml/2009/9/main" objectType="CheckBox" fmlaLink="$H$27" lockText="1" noThreeD="1"/>
</file>

<file path=xl/ctrlProps/ctrlProp23.xml><?xml version="1.0" encoding="utf-8"?>
<formControlPr xmlns="http://schemas.microsoft.com/office/spreadsheetml/2009/9/main" objectType="CheckBox" fmlaLink="$H$28" lockText="1" noThreeD="1"/>
</file>

<file path=xl/ctrlProps/ctrlProp24.xml><?xml version="1.0" encoding="utf-8"?>
<formControlPr xmlns="http://schemas.microsoft.com/office/spreadsheetml/2009/9/main" objectType="CheckBox" fmlaLink="$H$29" lockText="1" noThreeD="1"/>
</file>

<file path=xl/ctrlProps/ctrlProp25.xml><?xml version="1.0" encoding="utf-8"?>
<formControlPr xmlns="http://schemas.microsoft.com/office/spreadsheetml/2009/9/main" objectType="CheckBox" fmlaLink="$H$31" lockText="1" noThreeD="1"/>
</file>

<file path=xl/ctrlProps/ctrlProp26.xml><?xml version="1.0" encoding="utf-8"?>
<formControlPr xmlns="http://schemas.microsoft.com/office/spreadsheetml/2009/9/main" objectType="CheckBox" fmlaLink="$H$33" lockText="1" noThreeD="1"/>
</file>

<file path=xl/ctrlProps/ctrlProp27.xml><?xml version="1.0" encoding="utf-8"?>
<formControlPr xmlns="http://schemas.microsoft.com/office/spreadsheetml/2009/9/main" objectType="CheckBox" fmlaLink="$H$34" lockText="1" noThreeD="1"/>
</file>

<file path=xl/ctrlProps/ctrlProp28.xml><?xml version="1.0" encoding="utf-8"?>
<formControlPr xmlns="http://schemas.microsoft.com/office/spreadsheetml/2009/9/main" objectType="CheckBox" fmlaLink="$H$35" lockText="1" noThreeD="1"/>
</file>

<file path=xl/ctrlProps/ctrlProp29.xml><?xml version="1.0" encoding="utf-8"?>
<formControlPr xmlns="http://schemas.microsoft.com/office/spreadsheetml/2009/9/main" objectType="CheckBox" fmlaLink="$H$36" lockText="1" noThreeD="1"/>
</file>

<file path=xl/ctrlProps/ctrlProp3.xml><?xml version="1.0" encoding="utf-8"?>
<formControlPr xmlns="http://schemas.microsoft.com/office/spreadsheetml/2009/9/main" objectType="CheckBox" fmlaLink="$H$5" lockText="1" noThreeD="1"/>
</file>

<file path=xl/ctrlProps/ctrlProp30.xml><?xml version="1.0" encoding="utf-8"?>
<formControlPr xmlns="http://schemas.microsoft.com/office/spreadsheetml/2009/9/main" objectType="CheckBox" fmlaLink="$H$37" lockText="1" noThreeD="1"/>
</file>

<file path=xl/ctrlProps/ctrlProp31.xml><?xml version="1.0" encoding="utf-8"?>
<formControlPr xmlns="http://schemas.microsoft.com/office/spreadsheetml/2009/9/main" objectType="CheckBox" fmlaLink="$H$38" lockText="1" noThreeD="1"/>
</file>

<file path=xl/ctrlProps/ctrlProp32.xml><?xml version="1.0" encoding="utf-8"?>
<formControlPr xmlns="http://schemas.microsoft.com/office/spreadsheetml/2009/9/main" objectType="CheckBox" fmlaLink="$H$39" lockText="1" noThreeD="1"/>
</file>

<file path=xl/ctrlProps/ctrlProp33.xml><?xml version="1.0" encoding="utf-8"?>
<formControlPr xmlns="http://schemas.microsoft.com/office/spreadsheetml/2009/9/main" objectType="CheckBox" fmlaLink="$H$40" lockText="1" noThreeD="1"/>
</file>

<file path=xl/ctrlProps/ctrlProp34.xml><?xml version="1.0" encoding="utf-8"?>
<formControlPr xmlns="http://schemas.microsoft.com/office/spreadsheetml/2009/9/main" objectType="CheckBox" fmlaLink="$H$41" lockText="1" noThreeD="1"/>
</file>

<file path=xl/ctrlProps/ctrlProp35.xml><?xml version="1.0" encoding="utf-8"?>
<formControlPr xmlns="http://schemas.microsoft.com/office/spreadsheetml/2009/9/main" objectType="CheckBox" fmlaLink="$H$42" lockText="1" noThreeD="1"/>
</file>

<file path=xl/ctrlProps/ctrlProp36.xml><?xml version="1.0" encoding="utf-8"?>
<formControlPr xmlns="http://schemas.microsoft.com/office/spreadsheetml/2009/9/main" objectType="CheckBox" fmlaLink="$H$44" lockText="1" noThreeD="1"/>
</file>

<file path=xl/ctrlProps/ctrlProp37.xml><?xml version="1.0" encoding="utf-8"?>
<formControlPr xmlns="http://schemas.microsoft.com/office/spreadsheetml/2009/9/main" objectType="CheckBox" fmlaLink="$H$46" lockText="1" noThreeD="1"/>
</file>

<file path=xl/ctrlProps/ctrlProp38.xml><?xml version="1.0" encoding="utf-8"?>
<formControlPr xmlns="http://schemas.microsoft.com/office/spreadsheetml/2009/9/main" objectType="CheckBox" fmlaLink="$H$47" lockText="1" noThreeD="1"/>
</file>

<file path=xl/ctrlProps/ctrlProp39.xml><?xml version="1.0" encoding="utf-8"?>
<formControlPr xmlns="http://schemas.microsoft.com/office/spreadsheetml/2009/9/main" objectType="CheckBox" fmlaLink="$H$48" lockText="1" noThreeD="1"/>
</file>

<file path=xl/ctrlProps/ctrlProp4.xml><?xml version="1.0" encoding="utf-8"?>
<formControlPr xmlns="http://schemas.microsoft.com/office/spreadsheetml/2009/9/main" objectType="CheckBox" fmlaLink="$H$7" lockText="1" noThreeD="1"/>
</file>

<file path=xl/ctrlProps/ctrlProp40.xml><?xml version="1.0" encoding="utf-8"?>
<formControlPr xmlns="http://schemas.microsoft.com/office/spreadsheetml/2009/9/main" objectType="CheckBox" fmlaLink="$H$49" lockText="1" noThreeD="1"/>
</file>

<file path=xl/ctrlProps/ctrlProp41.xml><?xml version="1.0" encoding="utf-8"?>
<formControlPr xmlns="http://schemas.microsoft.com/office/spreadsheetml/2009/9/main" objectType="CheckBox" fmlaLink="$H$50" lockText="1" noThreeD="1"/>
</file>

<file path=xl/ctrlProps/ctrlProp42.xml><?xml version="1.0" encoding="utf-8"?>
<formControlPr xmlns="http://schemas.microsoft.com/office/spreadsheetml/2009/9/main" objectType="CheckBox" fmlaLink="$H$51" lockText="1" noThreeD="1"/>
</file>

<file path=xl/ctrlProps/ctrlProp43.xml><?xml version="1.0" encoding="utf-8"?>
<formControlPr xmlns="http://schemas.microsoft.com/office/spreadsheetml/2009/9/main" objectType="CheckBox" fmlaLink="$H$52" lockText="1" noThreeD="1"/>
</file>

<file path=xl/ctrlProps/ctrlProp44.xml><?xml version="1.0" encoding="utf-8"?>
<formControlPr xmlns="http://schemas.microsoft.com/office/spreadsheetml/2009/9/main" objectType="CheckBox" fmlaLink="$H$53" lockText="1" noThreeD="1"/>
</file>

<file path=xl/ctrlProps/ctrlProp45.xml><?xml version="1.0" encoding="utf-8"?>
<formControlPr xmlns="http://schemas.microsoft.com/office/spreadsheetml/2009/9/main" objectType="CheckBox" fmlaLink="$H$54" lockText="1" noThreeD="1"/>
</file>

<file path=xl/ctrlProps/ctrlProp46.xml><?xml version="1.0" encoding="utf-8"?>
<formControlPr xmlns="http://schemas.microsoft.com/office/spreadsheetml/2009/9/main" objectType="CheckBox" fmlaLink="$H$55" lockText="1" noThreeD="1"/>
</file>

<file path=xl/ctrlProps/ctrlProp47.xml><?xml version="1.0" encoding="utf-8"?>
<formControlPr xmlns="http://schemas.microsoft.com/office/spreadsheetml/2009/9/main" objectType="CheckBox" fmlaLink="$H$57" lockText="1" noThreeD="1"/>
</file>

<file path=xl/ctrlProps/ctrlProp48.xml><?xml version="1.0" encoding="utf-8"?>
<formControlPr xmlns="http://schemas.microsoft.com/office/spreadsheetml/2009/9/main" objectType="CheckBox" fmlaLink="$H$58" lockText="1" noThreeD="1"/>
</file>

<file path=xl/ctrlProps/ctrlProp49.xml><?xml version="1.0" encoding="utf-8"?>
<formControlPr xmlns="http://schemas.microsoft.com/office/spreadsheetml/2009/9/main" objectType="CheckBox" fmlaLink="$H$59" lockText="1" noThreeD="1"/>
</file>

<file path=xl/ctrlProps/ctrlProp5.xml><?xml version="1.0" encoding="utf-8"?>
<formControlPr xmlns="http://schemas.microsoft.com/office/spreadsheetml/2009/9/main" objectType="CheckBox" fmlaLink="$H$9" lockText="1" noThreeD="1"/>
</file>

<file path=xl/ctrlProps/ctrlProp50.xml><?xml version="1.0" encoding="utf-8"?>
<formControlPr xmlns="http://schemas.microsoft.com/office/spreadsheetml/2009/9/main" objectType="CheckBox" fmlaLink="$H$61" lockText="1" noThreeD="1"/>
</file>

<file path=xl/ctrlProps/ctrlProp51.xml><?xml version="1.0" encoding="utf-8"?>
<formControlPr xmlns="http://schemas.microsoft.com/office/spreadsheetml/2009/9/main" objectType="CheckBox" fmlaLink="$H$32" lockText="1" noThreeD="1"/>
</file>

<file path=xl/ctrlProps/ctrlProp52.xml><?xml version="1.0" encoding="utf-8"?>
<formControlPr xmlns="http://schemas.microsoft.com/office/spreadsheetml/2009/9/main" objectType="CheckBox" fmlaLink="$H$17" lockText="1" noThreeD="1"/>
</file>

<file path=xl/ctrlProps/ctrlProp53.xml><?xml version="1.0" encoding="utf-8"?>
<formControlPr xmlns="http://schemas.microsoft.com/office/spreadsheetml/2009/9/main" objectType="CheckBox" fmlaLink="$H$6" lockText="1" noThreeD="1"/>
</file>

<file path=xl/ctrlProps/ctrlProp54.xml><?xml version="1.0" encoding="utf-8"?>
<formControlPr xmlns="http://schemas.microsoft.com/office/spreadsheetml/2009/9/main" objectType="CheckBox" fmlaLink="$H$8" lockText="1" noThreeD="1"/>
</file>

<file path=xl/ctrlProps/ctrlProp55.xml><?xml version="1.0" encoding="utf-8"?>
<formControlPr xmlns="http://schemas.microsoft.com/office/spreadsheetml/2009/9/main" objectType="CheckBox" fmlaLink="$H$12" lockText="1" noThreeD="1"/>
</file>

<file path=xl/ctrlProps/ctrlProp56.xml><?xml version="1.0" encoding="utf-8"?>
<formControlPr xmlns="http://schemas.microsoft.com/office/spreadsheetml/2009/9/main" objectType="CheckBox" fmlaLink="$H$43" lockText="1" noThreeD="1"/>
</file>

<file path=xl/ctrlProps/ctrlProp57.xml><?xml version="1.0" encoding="utf-8"?>
<formControlPr xmlns="http://schemas.microsoft.com/office/spreadsheetml/2009/9/main" objectType="CheckBox" fmlaLink="$H$45" lockText="1" noThreeD="1"/>
</file>

<file path=xl/ctrlProps/ctrlProp58.xml><?xml version="1.0" encoding="utf-8"?>
<formControlPr xmlns="http://schemas.microsoft.com/office/spreadsheetml/2009/9/main" objectType="CheckBox" fmlaLink="$H$56" lockText="1" noThreeD="1"/>
</file>

<file path=xl/ctrlProps/ctrlProp59.xml><?xml version="1.0" encoding="utf-8"?>
<formControlPr xmlns="http://schemas.microsoft.com/office/spreadsheetml/2009/9/main" objectType="CheckBox" fmlaLink="$H$60" lockText="1" noThreeD="1"/>
</file>

<file path=xl/ctrlProps/ctrlProp6.xml><?xml version="1.0" encoding="utf-8"?>
<formControlPr xmlns="http://schemas.microsoft.com/office/spreadsheetml/2009/9/main" objectType="CheckBox" fmlaLink="$H$10" lockText="1" noThreeD="1"/>
</file>

<file path=xl/ctrlProps/ctrlProp60.xml><?xml version="1.0" encoding="utf-8"?>
<formControlPr xmlns="http://schemas.microsoft.com/office/spreadsheetml/2009/9/main" objectType="CheckBox" fmlaLink="$H$62" lockText="1" noThreeD="1"/>
</file>

<file path=xl/ctrlProps/ctrlProp7.xml><?xml version="1.0" encoding="utf-8"?>
<formControlPr xmlns="http://schemas.microsoft.com/office/spreadsheetml/2009/9/main" objectType="CheckBox" fmlaLink="$H$11" lockText="1" noThreeD="1"/>
</file>

<file path=xl/ctrlProps/ctrlProp8.xml><?xml version="1.0" encoding="utf-8"?>
<formControlPr xmlns="http://schemas.microsoft.com/office/spreadsheetml/2009/9/main" objectType="CheckBox" fmlaLink="$H$13" lockText="1" noThreeD="1"/>
</file>

<file path=xl/ctrlProps/ctrlProp9.xml><?xml version="1.0" encoding="utf-8"?>
<formControlPr xmlns="http://schemas.microsoft.com/office/spreadsheetml/2009/9/main" objectType="CheckBox" fmlaLink="$H$1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115955</xdr:colOff>
      <xdr:row>0</xdr:row>
      <xdr:rowOff>8283</xdr:rowOff>
    </xdr:from>
    <xdr:to>
      <xdr:col>62</xdr:col>
      <xdr:colOff>95249</xdr:colOff>
      <xdr:row>6</xdr:row>
      <xdr:rowOff>124559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90224" y="8283"/>
          <a:ext cx="2448467" cy="1310564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設備をご利用される方へ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769086" y="8282"/>
          <a:ext cx="2352262" cy="1308653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設備をご利用される方へ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02656" y="8282"/>
          <a:ext cx="2349777" cy="14204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設備をご利用される方へ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84206" y="0"/>
          <a:ext cx="1350069" cy="1385682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02656" y="8282"/>
          <a:ext cx="2349777" cy="12109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設備をご利用される方へ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79</xdr:row>
      <xdr:rowOff>0</xdr:rowOff>
    </xdr:from>
    <xdr:to>
      <xdr:col>12</xdr:col>
      <xdr:colOff>62122</xdr:colOff>
      <xdr:row>88</xdr:row>
      <xdr:rowOff>33131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8625" y="10829925"/>
          <a:ext cx="1471822" cy="1319006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0</xdr:col>
      <xdr:colOff>107381</xdr:colOff>
      <xdr:row>53</xdr:row>
      <xdr:rowOff>11907</xdr:rowOff>
    </xdr:from>
    <xdr:to>
      <xdr:col>53</xdr:col>
      <xdr:colOff>71437</xdr:colOff>
      <xdr:row>88</xdr:row>
      <xdr:rowOff>107156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7381" y="7334251"/>
          <a:ext cx="7655494" cy="4929186"/>
        </a:xfrm>
        <a:prstGeom prst="roundRect">
          <a:avLst>
            <a:gd name="adj" fmla="val 5043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1</xdr:col>
      <xdr:colOff>8985</xdr:colOff>
      <xdr:row>0</xdr:row>
      <xdr:rowOff>0</xdr:rowOff>
    </xdr:from>
    <xdr:to>
      <xdr:col>53</xdr:col>
      <xdr:colOff>11906</xdr:colOff>
      <xdr:row>8</xdr:row>
      <xdr:rowOff>1093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1860" y="0"/>
          <a:ext cx="7551484" cy="1144093"/>
        </a:xfrm>
        <a:prstGeom prst="roundRect">
          <a:avLst>
            <a:gd name="adj" fmla="val 10423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</xdr:row>
          <xdr:rowOff>7620</xdr:rowOff>
        </xdr:from>
        <xdr:to>
          <xdr:col>9</xdr:col>
          <xdr:colOff>7620</xdr:colOff>
          <xdr:row>3</xdr:row>
          <xdr:rowOff>0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03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</xdr:row>
          <xdr:rowOff>7620</xdr:rowOff>
        </xdr:from>
        <xdr:to>
          <xdr:col>9</xdr:col>
          <xdr:colOff>7620</xdr:colOff>
          <xdr:row>4</xdr:row>
          <xdr:rowOff>0</xdr:rowOff>
        </xdr:to>
        <xdr:sp macro="" textlink="">
          <xdr:nvSpPr>
            <xdr:cNvPr id="37014" name="Check Box 150" hidden="1">
              <a:extLst>
                <a:ext uri="{63B3BB69-23CF-44E3-9099-C40C66FF867C}">
                  <a14:compatExt spid="_x0000_s37014"/>
                </a:ext>
                <a:ext uri="{FF2B5EF4-FFF2-40B4-BE49-F238E27FC236}">
                  <a16:creationId xmlns:a16="http://schemas.microsoft.com/office/drawing/2014/main" id="{00000000-0008-0000-0300-00009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4</xdr:row>
          <xdr:rowOff>7620</xdr:rowOff>
        </xdr:from>
        <xdr:to>
          <xdr:col>7</xdr:col>
          <xdr:colOff>0</xdr:colOff>
          <xdr:row>5</xdr:row>
          <xdr:rowOff>0</xdr:rowOff>
        </xdr:to>
        <xdr:sp macro="" textlink="">
          <xdr:nvSpPr>
            <xdr:cNvPr id="37015" name="Check Box 151" hidden="1">
              <a:extLst>
                <a:ext uri="{63B3BB69-23CF-44E3-9099-C40C66FF867C}">
                  <a14:compatExt spid="_x0000_s37015"/>
                </a:ext>
                <a:ext uri="{FF2B5EF4-FFF2-40B4-BE49-F238E27FC236}">
                  <a16:creationId xmlns:a16="http://schemas.microsoft.com/office/drawing/2014/main" id="{00000000-0008-0000-0300-00009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</xdr:row>
          <xdr:rowOff>7620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37017" name="Check Box 153" hidden="1">
              <a:extLst>
                <a:ext uri="{63B3BB69-23CF-44E3-9099-C40C66FF867C}">
                  <a14:compatExt spid="_x0000_s37017"/>
                </a:ext>
                <a:ext uri="{FF2B5EF4-FFF2-40B4-BE49-F238E27FC236}">
                  <a16:creationId xmlns:a16="http://schemas.microsoft.com/office/drawing/2014/main" id="{00000000-0008-0000-0300-00009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37019" name="Check Box 155" hidden="1">
              <a:extLst>
                <a:ext uri="{63B3BB69-23CF-44E3-9099-C40C66FF867C}">
                  <a14:compatExt spid="_x0000_s37019"/>
                </a:ext>
                <a:ext uri="{FF2B5EF4-FFF2-40B4-BE49-F238E27FC236}">
                  <a16:creationId xmlns:a16="http://schemas.microsoft.com/office/drawing/2014/main" id="{00000000-0008-0000-0300-00009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9</xdr:row>
          <xdr:rowOff>7620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37020" name="Check Box 156" hidden="1">
              <a:extLst>
                <a:ext uri="{63B3BB69-23CF-44E3-9099-C40C66FF867C}">
                  <a14:compatExt spid="_x0000_s37020"/>
                </a:ext>
                <a:ext uri="{FF2B5EF4-FFF2-40B4-BE49-F238E27FC236}">
                  <a16:creationId xmlns:a16="http://schemas.microsoft.com/office/drawing/2014/main" id="{00000000-0008-0000-0300-00009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</xdr:row>
          <xdr:rowOff>7620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37021" name="Check Box 157" hidden="1">
              <a:extLst>
                <a:ext uri="{63B3BB69-23CF-44E3-9099-C40C66FF867C}">
                  <a14:compatExt spid="_x0000_s37021"/>
                </a:ext>
                <a:ext uri="{FF2B5EF4-FFF2-40B4-BE49-F238E27FC236}">
                  <a16:creationId xmlns:a16="http://schemas.microsoft.com/office/drawing/2014/main" id="{00000000-0008-0000-0300-00009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12</xdr:row>
          <xdr:rowOff>0</xdr:rowOff>
        </xdr:from>
        <xdr:to>
          <xdr:col>9</xdr:col>
          <xdr:colOff>7620</xdr:colOff>
          <xdr:row>13</xdr:row>
          <xdr:rowOff>0</xdr:rowOff>
        </xdr:to>
        <xdr:sp macro="" textlink="">
          <xdr:nvSpPr>
            <xdr:cNvPr id="37023" name="Check Box 159" hidden="1">
              <a:extLst>
                <a:ext uri="{63B3BB69-23CF-44E3-9099-C40C66FF867C}">
                  <a14:compatExt spid="_x0000_s37023"/>
                </a:ext>
                <a:ext uri="{FF2B5EF4-FFF2-40B4-BE49-F238E27FC236}">
                  <a16:creationId xmlns:a16="http://schemas.microsoft.com/office/drawing/2014/main" id="{00000000-0008-0000-0300-00009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13</xdr:row>
          <xdr:rowOff>7620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37024" name="Check Box 160" hidden="1">
              <a:extLst>
                <a:ext uri="{63B3BB69-23CF-44E3-9099-C40C66FF867C}">
                  <a14:compatExt spid="_x0000_s37024"/>
                </a:ext>
                <a:ext uri="{FF2B5EF4-FFF2-40B4-BE49-F238E27FC236}">
                  <a16:creationId xmlns:a16="http://schemas.microsoft.com/office/drawing/2014/main" id="{00000000-0008-0000-0300-0000A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37025" name="Check Box 161" hidden="1">
              <a:extLst>
                <a:ext uri="{63B3BB69-23CF-44E3-9099-C40C66FF867C}">
                  <a14:compatExt spid="_x0000_s37025"/>
                </a:ext>
                <a:ext uri="{FF2B5EF4-FFF2-40B4-BE49-F238E27FC236}">
                  <a16:creationId xmlns:a16="http://schemas.microsoft.com/office/drawing/2014/main" id="{00000000-0008-0000-0300-0000A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37026" name="Check Box 162" hidden="1">
              <a:extLst>
                <a:ext uri="{63B3BB69-23CF-44E3-9099-C40C66FF867C}">
                  <a14:compatExt spid="_x0000_s37026"/>
                </a:ext>
                <a:ext uri="{FF2B5EF4-FFF2-40B4-BE49-F238E27FC236}">
                  <a16:creationId xmlns:a16="http://schemas.microsoft.com/office/drawing/2014/main" id="{00000000-0008-0000-0300-0000A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37027" name="Check Box 163" hidden="1">
              <a:extLst>
                <a:ext uri="{63B3BB69-23CF-44E3-9099-C40C66FF867C}">
                  <a14:compatExt spid="_x0000_s37027"/>
                </a:ext>
                <a:ext uri="{FF2B5EF4-FFF2-40B4-BE49-F238E27FC236}">
                  <a16:creationId xmlns:a16="http://schemas.microsoft.com/office/drawing/2014/main" id="{00000000-0008-0000-0300-0000A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37028" name="Check Box 164" hidden="1">
              <a:extLst>
                <a:ext uri="{63B3BB69-23CF-44E3-9099-C40C66FF867C}">
                  <a14:compatExt spid="_x0000_s37028"/>
                </a:ext>
                <a:ext uri="{FF2B5EF4-FFF2-40B4-BE49-F238E27FC236}">
                  <a16:creationId xmlns:a16="http://schemas.microsoft.com/office/drawing/2014/main" id="{00000000-0008-0000-0300-0000A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37029" name="Check Box 165" hidden="1">
              <a:extLst>
                <a:ext uri="{63B3BB69-23CF-44E3-9099-C40C66FF867C}">
                  <a14:compatExt spid="_x0000_s37029"/>
                </a:ext>
                <a:ext uri="{FF2B5EF4-FFF2-40B4-BE49-F238E27FC236}">
                  <a16:creationId xmlns:a16="http://schemas.microsoft.com/office/drawing/2014/main" id="{00000000-0008-0000-0300-0000A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7</xdr:col>
          <xdr:colOff>0</xdr:colOff>
          <xdr:row>19</xdr:row>
          <xdr:rowOff>160020</xdr:rowOff>
        </xdr:to>
        <xdr:sp macro="" textlink="">
          <xdr:nvSpPr>
            <xdr:cNvPr id="37030" name="Check Box 166" hidden="1">
              <a:extLst>
                <a:ext uri="{63B3BB69-23CF-44E3-9099-C40C66FF867C}">
                  <a14:compatExt spid="_x0000_s37030"/>
                </a:ext>
                <a:ext uri="{FF2B5EF4-FFF2-40B4-BE49-F238E27FC236}">
                  <a16:creationId xmlns:a16="http://schemas.microsoft.com/office/drawing/2014/main" id="{00000000-0008-0000-0300-0000A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0</xdr:colOff>
          <xdr:row>20</xdr:row>
          <xdr:rowOff>160020</xdr:rowOff>
        </xdr:to>
        <xdr:sp macro="" textlink="">
          <xdr:nvSpPr>
            <xdr:cNvPr id="37031" name="Check Box 167" hidden="1">
              <a:extLst>
                <a:ext uri="{63B3BB69-23CF-44E3-9099-C40C66FF867C}">
                  <a14:compatExt spid="_x0000_s37031"/>
                </a:ext>
                <a:ext uri="{FF2B5EF4-FFF2-40B4-BE49-F238E27FC236}">
                  <a16:creationId xmlns:a16="http://schemas.microsoft.com/office/drawing/2014/main" id="{00000000-0008-0000-0300-0000A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37032" name="Check Box 168" hidden="1">
              <a:extLst>
                <a:ext uri="{63B3BB69-23CF-44E3-9099-C40C66FF867C}">
                  <a14:compatExt spid="_x0000_s37032"/>
                </a:ext>
                <a:ext uri="{FF2B5EF4-FFF2-40B4-BE49-F238E27FC236}">
                  <a16:creationId xmlns:a16="http://schemas.microsoft.com/office/drawing/2014/main" id="{00000000-0008-0000-0300-0000A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37033" name="Check Box 169" hidden="1">
              <a:extLst>
                <a:ext uri="{63B3BB69-23CF-44E3-9099-C40C66FF867C}">
                  <a14:compatExt spid="_x0000_s37033"/>
                </a:ext>
                <a:ext uri="{FF2B5EF4-FFF2-40B4-BE49-F238E27FC236}">
                  <a16:creationId xmlns:a16="http://schemas.microsoft.com/office/drawing/2014/main" id="{00000000-0008-0000-0300-0000A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37034" name="Check Box 170" hidden="1">
              <a:extLst>
                <a:ext uri="{63B3BB69-23CF-44E3-9099-C40C66FF867C}">
                  <a14:compatExt spid="_x0000_s37034"/>
                </a:ext>
                <a:ext uri="{FF2B5EF4-FFF2-40B4-BE49-F238E27FC236}">
                  <a16:creationId xmlns:a16="http://schemas.microsoft.com/office/drawing/2014/main" id="{00000000-0008-0000-0300-0000A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152400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37035" name="Check Box 171" hidden="1">
              <a:extLst>
                <a:ext uri="{63B3BB69-23CF-44E3-9099-C40C66FF867C}">
                  <a14:compatExt spid="_x0000_s37035"/>
                </a:ext>
                <a:ext uri="{FF2B5EF4-FFF2-40B4-BE49-F238E27FC236}">
                  <a16:creationId xmlns:a16="http://schemas.microsoft.com/office/drawing/2014/main" id="{00000000-0008-0000-0300-0000A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7620</xdr:rowOff>
        </xdr:to>
        <xdr:sp macro="" textlink="">
          <xdr:nvSpPr>
            <xdr:cNvPr id="37036" name="Check Box 172" hidden="1">
              <a:extLst>
                <a:ext uri="{63B3BB69-23CF-44E3-9099-C40C66FF867C}">
                  <a14:compatExt spid="_x0000_s37036"/>
                </a:ext>
                <a:ext uri="{FF2B5EF4-FFF2-40B4-BE49-F238E27FC236}">
                  <a16:creationId xmlns:a16="http://schemas.microsoft.com/office/drawing/2014/main" id="{00000000-0008-0000-0300-0000A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7620</xdr:rowOff>
        </xdr:to>
        <xdr:sp macro="" textlink="">
          <xdr:nvSpPr>
            <xdr:cNvPr id="37037" name="Check Box 173" hidden="1">
              <a:extLst>
                <a:ext uri="{63B3BB69-23CF-44E3-9099-C40C66FF867C}">
                  <a14:compatExt spid="_x0000_s37037"/>
                </a:ext>
                <a:ext uri="{FF2B5EF4-FFF2-40B4-BE49-F238E27FC236}">
                  <a16:creationId xmlns:a16="http://schemas.microsoft.com/office/drawing/2014/main" id="{00000000-0008-0000-0300-0000A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182880</xdr:rowOff>
        </xdr:from>
        <xdr:to>
          <xdr:col>7</xdr:col>
          <xdr:colOff>0</xdr:colOff>
          <xdr:row>28</xdr:row>
          <xdr:rowOff>7620</xdr:rowOff>
        </xdr:to>
        <xdr:sp macro="" textlink="">
          <xdr:nvSpPr>
            <xdr:cNvPr id="37038" name="Check Box 174" hidden="1">
              <a:extLst>
                <a:ext uri="{63B3BB69-23CF-44E3-9099-C40C66FF867C}">
                  <a14:compatExt spid="_x0000_s37038"/>
                </a:ext>
                <a:ext uri="{FF2B5EF4-FFF2-40B4-BE49-F238E27FC236}">
                  <a16:creationId xmlns:a16="http://schemas.microsoft.com/office/drawing/2014/main" id="{00000000-0008-0000-0300-0000A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175260</xdr:rowOff>
        </xdr:to>
        <xdr:sp macro="" textlink="">
          <xdr:nvSpPr>
            <xdr:cNvPr id="37039" name="Check Box 175" hidden="1">
              <a:extLst>
                <a:ext uri="{63B3BB69-23CF-44E3-9099-C40C66FF867C}">
                  <a14:compatExt spid="_x0000_s37039"/>
                </a:ext>
                <a:ext uri="{FF2B5EF4-FFF2-40B4-BE49-F238E27FC236}">
                  <a16:creationId xmlns:a16="http://schemas.microsoft.com/office/drawing/2014/main" id="{00000000-0008-0000-0300-0000A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37041" name="Check Box 177" hidden="1">
              <a:extLst>
                <a:ext uri="{63B3BB69-23CF-44E3-9099-C40C66FF867C}">
                  <a14:compatExt spid="_x0000_s37041"/>
                </a:ext>
                <a:ext uri="{FF2B5EF4-FFF2-40B4-BE49-F238E27FC236}">
                  <a16:creationId xmlns:a16="http://schemas.microsoft.com/office/drawing/2014/main" id="{00000000-0008-0000-0300-0000B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152400</xdr:rowOff>
        </xdr:from>
        <xdr:to>
          <xdr:col>7</xdr:col>
          <xdr:colOff>0</xdr:colOff>
          <xdr:row>32</xdr:row>
          <xdr:rowOff>144780</xdr:rowOff>
        </xdr:to>
        <xdr:sp macro="" textlink="">
          <xdr:nvSpPr>
            <xdr:cNvPr id="37043" name="Check Box 179" hidden="1">
              <a:extLst>
                <a:ext uri="{63B3BB69-23CF-44E3-9099-C40C66FF867C}">
                  <a14:compatExt spid="_x0000_s37043"/>
                </a:ext>
                <a:ext uri="{FF2B5EF4-FFF2-40B4-BE49-F238E27FC236}">
                  <a16:creationId xmlns:a16="http://schemas.microsoft.com/office/drawing/2014/main" id="{00000000-0008-0000-0300-0000B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144780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37044" name="Check Box 180" hidden="1">
              <a:extLst>
                <a:ext uri="{63B3BB69-23CF-44E3-9099-C40C66FF867C}">
                  <a14:compatExt spid="_x0000_s37044"/>
                </a:ext>
                <a:ext uri="{FF2B5EF4-FFF2-40B4-BE49-F238E27FC236}">
                  <a16:creationId xmlns:a16="http://schemas.microsoft.com/office/drawing/2014/main" id="{00000000-0008-0000-0300-0000B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152400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37045" name="Check Box 181" hidden="1">
              <a:extLst>
                <a:ext uri="{63B3BB69-23CF-44E3-9099-C40C66FF867C}">
                  <a14:compatExt spid="_x0000_s37045"/>
                </a:ext>
                <a:ext uri="{FF2B5EF4-FFF2-40B4-BE49-F238E27FC236}">
                  <a16:creationId xmlns:a16="http://schemas.microsoft.com/office/drawing/2014/main" id="{00000000-0008-0000-0300-0000B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152400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37046" name="Check Box 182" hidden="1">
              <a:extLst>
                <a:ext uri="{63B3BB69-23CF-44E3-9099-C40C66FF867C}">
                  <a14:compatExt spid="_x0000_s37046"/>
                </a:ext>
                <a:ext uri="{FF2B5EF4-FFF2-40B4-BE49-F238E27FC236}">
                  <a16:creationId xmlns:a16="http://schemas.microsoft.com/office/drawing/2014/main" id="{00000000-0008-0000-0300-0000B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152400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37047" name="Check Box 183" hidden="1">
              <a:extLst>
                <a:ext uri="{63B3BB69-23CF-44E3-9099-C40C66FF867C}">
                  <a14:compatExt spid="_x0000_s37047"/>
                </a:ext>
                <a:ext uri="{FF2B5EF4-FFF2-40B4-BE49-F238E27FC236}">
                  <a16:creationId xmlns:a16="http://schemas.microsoft.com/office/drawing/2014/main" id="{00000000-0008-0000-0300-0000B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152400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37048" name="Check Box 184" hidden="1">
              <a:extLst>
                <a:ext uri="{63B3BB69-23CF-44E3-9099-C40C66FF867C}">
                  <a14:compatExt spid="_x0000_s37048"/>
                </a:ext>
                <a:ext uri="{FF2B5EF4-FFF2-40B4-BE49-F238E27FC236}">
                  <a16:creationId xmlns:a16="http://schemas.microsoft.com/office/drawing/2014/main" id="{00000000-0008-0000-0300-0000B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152400</xdr:rowOff>
        </xdr:from>
        <xdr:to>
          <xdr:col>7</xdr:col>
          <xdr:colOff>0</xdr:colOff>
          <xdr:row>38</xdr:row>
          <xdr:rowOff>152400</xdr:rowOff>
        </xdr:to>
        <xdr:sp macro="" textlink="">
          <xdr:nvSpPr>
            <xdr:cNvPr id="37049" name="Check Box 185" hidden="1">
              <a:extLst>
                <a:ext uri="{63B3BB69-23CF-44E3-9099-C40C66FF867C}">
                  <a14:compatExt spid="_x0000_s37049"/>
                </a:ext>
                <a:ext uri="{FF2B5EF4-FFF2-40B4-BE49-F238E27FC236}">
                  <a16:creationId xmlns:a16="http://schemas.microsoft.com/office/drawing/2014/main" id="{00000000-0008-0000-0300-0000B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152400</xdr:rowOff>
        </xdr:from>
        <xdr:to>
          <xdr:col>7</xdr:col>
          <xdr:colOff>0</xdr:colOff>
          <xdr:row>39</xdr:row>
          <xdr:rowOff>152400</xdr:rowOff>
        </xdr:to>
        <xdr:sp macro="" textlink="">
          <xdr:nvSpPr>
            <xdr:cNvPr id="37050" name="Check Box 186" hidden="1">
              <a:extLst>
                <a:ext uri="{63B3BB69-23CF-44E3-9099-C40C66FF867C}">
                  <a14:compatExt spid="_x0000_s37050"/>
                </a:ext>
                <a:ext uri="{FF2B5EF4-FFF2-40B4-BE49-F238E27FC236}">
                  <a16:creationId xmlns:a16="http://schemas.microsoft.com/office/drawing/2014/main" id="{00000000-0008-0000-0300-0000B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37051" name="Check Box 187" hidden="1">
              <a:extLst>
                <a:ext uri="{63B3BB69-23CF-44E3-9099-C40C66FF867C}">
                  <a14:compatExt spid="_x0000_s37051"/>
                </a:ext>
                <a:ext uri="{FF2B5EF4-FFF2-40B4-BE49-F238E27FC236}">
                  <a16:creationId xmlns:a16="http://schemas.microsoft.com/office/drawing/2014/main" id="{00000000-0008-0000-0300-0000B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7620</xdr:rowOff>
        </xdr:from>
        <xdr:to>
          <xdr:col>7</xdr:col>
          <xdr:colOff>0</xdr:colOff>
          <xdr:row>42</xdr:row>
          <xdr:rowOff>0</xdr:rowOff>
        </xdr:to>
        <xdr:sp macro="" textlink="">
          <xdr:nvSpPr>
            <xdr:cNvPr id="37052" name="Check Box 188" hidden="1">
              <a:extLst>
                <a:ext uri="{63B3BB69-23CF-44E3-9099-C40C66FF867C}">
                  <a14:compatExt spid="_x0000_s37052"/>
                </a:ext>
                <a:ext uri="{FF2B5EF4-FFF2-40B4-BE49-F238E27FC236}">
                  <a16:creationId xmlns:a16="http://schemas.microsoft.com/office/drawing/2014/main" id="{00000000-0008-0000-0300-0000B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152400</xdr:rowOff>
        </xdr:to>
        <xdr:sp macro="" textlink="">
          <xdr:nvSpPr>
            <xdr:cNvPr id="37054" name="Check Box 190" hidden="1">
              <a:extLst>
                <a:ext uri="{63B3BB69-23CF-44E3-9099-C40C66FF867C}">
                  <a14:compatExt spid="_x0000_s37054"/>
                </a:ext>
                <a:ext uri="{FF2B5EF4-FFF2-40B4-BE49-F238E27FC236}">
                  <a16:creationId xmlns:a16="http://schemas.microsoft.com/office/drawing/2014/main" id="{00000000-0008-0000-0300-0000B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160020</xdr:rowOff>
        </xdr:from>
        <xdr:to>
          <xdr:col>7</xdr:col>
          <xdr:colOff>0</xdr:colOff>
          <xdr:row>45</xdr:row>
          <xdr:rowOff>144780</xdr:rowOff>
        </xdr:to>
        <xdr:sp macro="" textlink="">
          <xdr:nvSpPr>
            <xdr:cNvPr id="37056" name="Check Box 192" hidden="1">
              <a:extLst>
                <a:ext uri="{63B3BB69-23CF-44E3-9099-C40C66FF867C}">
                  <a14:compatExt spid="_x0000_s37056"/>
                </a:ext>
                <a:ext uri="{FF2B5EF4-FFF2-40B4-BE49-F238E27FC236}">
                  <a16:creationId xmlns:a16="http://schemas.microsoft.com/office/drawing/2014/main" id="{00000000-0008-0000-0300-0000C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144780</xdr:rowOff>
        </xdr:to>
        <xdr:sp macro="" textlink="">
          <xdr:nvSpPr>
            <xdr:cNvPr id="37057" name="Check Box 193" hidden="1">
              <a:extLst>
                <a:ext uri="{63B3BB69-23CF-44E3-9099-C40C66FF867C}">
                  <a14:compatExt spid="_x0000_s37057"/>
                </a:ext>
                <a:ext uri="{FF2B5EF4-FFF2-40B4-BE49-F238E27FC236}">
                  <a16:creationId xmlns:a16="http://schemas.microsoft.com/office/drawing/2014/main" id="{00000000-0008-0000-0300-0000C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144780</xdr:rowOff>
        </xdr:to>
        <xdr:sp macro="" textlink="">
          <xdr:nvSpPr>
            <xdr:cNvPr id="37058" name="Check Box 194" hidden="1">
              <a:extLst>
                <a:ext uri="{63B3BB69-23CF-44E3-9099-C40C66FF867C}">
                  <a14:compatExt spid="_x0000_s37058"/>
                </a:ext>
                <a:ext uri="{FF2B5EF4-FFF2-40B4-BE49-F238E27FC236}">
                  <a16:creationId xmlns:a16="http://schemas.microsoft.com/office/drawing/2014/main" id="{00000000-0008-0000-0300-0000C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144780</xdr:rowOff>
        </xdr:to>
        <xdr:sp macro="" textlink="">
          <xdr:nvSpPr>
            <xdr:cNvPr id="37059" name="Check Box 195" hidden="1">
              <a:extLst>
                <a:ext uri="{63B3BB69-23CF-44E3-9099-C40C66FF867C}">
                  <a14:compatExt spid="_x0000_s37059"/>
                </a:ext>
                <a:ext uri="{FF2B5EF4-FFF2-40B4-BE49-F238E27FC236}">
                  <a16:creationId xmlns:a16="http://schemas.microsoft.com/office/drawing/2014/main" id="{00000000-0008-0000-0300-0000C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152400</xdr:rowOff>
        </xdr:to>
        <xdr:sp macro="" textlink="">
          <xdr:nvSpPr>
            <xdr:cNvPr id="37060" name="Check Box 196" hidden="1">
              <a:extLst>
                <a:ext uri="{63B3BB69-23CF-44E3-9099-C40C66FF867C}">
                  <a14:compatExt spid="_x0000_s37060"/>
                </a:ext>
                <a:ext uri="{FF2B5EF4-FFF2-40B4-BE49-F238E27FC236}">
                  <a16:creationId xmlns:a16="http://schemas.microsoft.com/office/drawing/2014/main" id="{00000000-0008-0000-0300-0000C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152400</xdr:rowOff>
        </xdr:to>
        <xdr:sp macro="" textlink="">
          <xdr:nvSpPr>
            <xdr:cNvPr id="37061" name="Check Box 197" hidden="1">
              <a:extLst>
                <a:ext uri="{63B3BB69-23CF-44E3-9099-C40C66FF867C}">
                  <a14:compatExt spid="_x0000_s37061"/>
                </a:ext>
                <a:ext uri="{FF2B5EF4-FFF2-40B4-BE49-F238E27FC236}">
                  <a16:creationId xmlns:a16="http://schemas.microsoft.com/office/drawing/2014/main" id="{00000000-0008-0000-0300-0000C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160020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37062" name="Check Box 198" hidden="1">
              <a:extLst>
                <a:ext uri="{63B3BB69-23CF-44E3-9099-C40C66FF867C}">
                  <a14:compatExt spid="_x0000_s37062"/>
                </a:ext>
                <a:ext uri="{FF2B5EF4-FFF2-40B4-BE49-F238E27FC236}">
                  <a16:creationId xmlns:a16="http://schemas.microsoft.com/office/drawing/2014/main" id="{00000000-0008-0000-0300-0000C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182880</xdr:rowOff>
        </xdr:from>
        <xdr:to>
          <xdr:col>7</xdr:col>
          <xdr:colOff>0</xdr:colOff>
          <xdr:row>52</xdr:row>
          <xdr:rowOff>144780</xdr:rowOff>
        </xdr:to>
        <xdr:sp macro="" textlink="">
          <xdr:nvSpPr>
            <xdr:cNvPr id="37063" name="Check Box 199" hidden="1">
              <a:extLst>
                <a:ext uri="{63B3BB69-23CF-44E3-9099-C40C66FF867C}">
                  <a14:compatExt spid="_x0000_s37063"/>
                </a:ext>
                <a:ext uri="{FF2B5EF4-FFF2-40B4-BE49-F238E27FC236}">
                  <a16:creationId xmlns:a16="http://schemas.microsoft.com/office/drawing/2014/main" id="{00000000-0008-0000-0300-0000C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152400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37064" name="Check Box 200" hidden="1">
              <a:extLst>
                <a:ext uri="{63B3BB69-23CF-44E3-9099-C40C66FF867C}">
                  <a14:compatExt spid="_x0000_s37064"/>
                </a:ext>
                <a:ext uri="{FF2B5EF4-FFF2-40B4-BE49-F238E27FC236}">
                  <a16:creationId xmlns:a16="http://schemas.microsoft.com/office/drawing/2014/main" id="{00000000-0008-0000-0300-0000C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152400</xdr:rowOff>
        </xdr:to>
        <xdr:sp macro="" textlink="">
          <xdr:nvSpPr>
            <xdr:cNvPr id="37065" name="Check Box 201" hidden="1">
              <a:extLst>
                <a:ext uri="{63B3BB69-23CF-44E3-9099-C40C66FF867C}">
                  <a14:compatExt spid="_x0000_s37065"/>
                </a:ext>
                <a:ext uri="{FF2B5EF4-FFF2-40B4-BE49-F238E27FC236}">
                  <a16:creationId xmlns:a16="http://schemas.microsoft.com/office/drawing/2014/main" id="{00000000-0008-0000-0300-0000C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37067" name="Check Box 203" hidden="1">
              <a:extLst>
                <a:ext uri="{63B3BB69-23CF-44E3-9099-C40C66FF867C}">
                  <a14:compatExt spid="_x0000_s37067"/>
                </a:ext>
                <a:ext uri="{FF2B5EF4-FFF2-40B4-BE49-F238E27FC236}">
                  <a16:creationId xmlns:a16="http://schemas.microsoft.com/office/drawing/2014/main" id="{00000000-0008-0000-0300-0000C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37068" name="Check Box 204" hidden="1">
              <a:extLst>
                <a:ext uri="{63B3BB69-23CF-44E3-9099-C40C66FF867C}">
                  <a14:compatExt spid="_x0000_s37068"/>
                </a:ext>
                <a:ext uri="{FF2B5EF4-FFF2-40B4-BE49-F238E27FC236}">
                  <a16:creationId xmlns:a16="http://schemas.microsoft.com/office/drawing/2014/main" id="{00000000-0008-0000-0300-0000C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37069" name="Check Box 205" hidden="1">
              <a:extLst>
                <a:ext uri="{63B3BB69-23CF-44E3-9099-C40C66FF867C}">
                  <a14:compatExt spid="_x0000_s37069"/>
                </a:ext>
                <a:ext uri="{FF2B5EF4-FFF2-40B4-BE49-F238E27FC236}">
                  <a16:creationId xmlns:a16="http://schemas.microsoft.com/office/drawing/2014/main" id="{00000000-0008-0000-0300-0000C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61</xdr:row>
          <xdr:rowOff>7620</xdr:rowOff>
        </xdr:to>
        <xdr:sp macro="" textlink="">
          <xdr:nvSpPr>
            <xdr:cNvPr id="37071" name="Check Box 207" hidden="1">
              <a:extLst>
                <a:ext uri="{63B3BB69-23CF-44E3-9099-C40C66FF867C}">
                  <a14:compatExt spid="_x0000_s37071"/>
                </a:ext>
                <a:ext uri="{FF2B5EF4-FFF2-40B4-BE49-F238E27FC236}">
                  <a16:creationId xmlns:a16="http://schemas.microsoft.com/office/drawing/2014/main" id="{00000000-0008-0000-0300-0000C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7125" name="Check Box 261" hidden="1">
              <a:extLst>
                <a:ext uri="{63B3BB69-23CF-44E3-9099-C40C66FF867C}">
                  <a14:compatExt spid="_x0000_s37125"/>
                </a:ext>
                <a:ext uri="{FF2B5EF4-FFF2-40B4-BE49-F238E27FC236}">
                  <a16:creationId xmlns:a16="http://schemas.microsoft.com/office/drawing/2014/main" id="{00000000-0008-0000-0300-000005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11</xdr:col>
      <xdr:colOff>0</xdr:colOff>
      <xdr:row>2</xdr:row>
      <xdr:rowOff>0</xdr:rowOff>
    </xdr:from>
    <xdr:to>
      <xdr:col>16</xdr:col>
      <xdr:colOff>0</xdr:colOff>
      <xdr:row>10</xdr:row>
      <xdr:rowOff>104775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/>
      </xdr:nvSpPr>
      <xdr:spPr>
        <a:xfrm>
          <a:off x="8210550" y="314325"/>
          <a:ext cx="3429000" cy="1381125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使用する機器の右にある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選択した機器の情報が設備使用申請書（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機器の詳細は下記ページで確認できます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161925</xdr:colOff>
      <xdr:row>14</xdr:row>
      <xdr:rowOff>0</xdr:rowOff>
    </xdr:from>
    <xdr:to>
      <xdr:col>15</xdr:col>
      <xdr:colOff>676275</xdr:colOff>
      <xdr:row>21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05825" y="2362201"/>
          <a:ext cx="3429000" cy="11239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使用する機器の合計が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37134" name="Check Box 270" hidden="1">
              <a:extLst>
                <a:ext uri="{63B3BB69-23CF-44E3-9099-C40C66FF867C}">
                  <a14:compatExt spid="_x0000_s37134"/>
                </a:ext>
                <a:ext uri="{FF2B5EF4-FFF2-40B4-BE49-F238E27FC236}">
                  <a16:creationId xmlns:a16="http://schemas.microsoft.com/office/drawing/2014/main" id="{00000000-0008-0000-0300-00000E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152400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37135" name="Check Box 271" hidden="1">
              <a:extLst>
                <a:ext uri="{63B3BB69-23CF-44E3-9099-C40C66FF867C}">
                  <a14:compatExt spid="_x0000_s37135"/>
                </a:ext>
                <a:ext uri="{FF2B5EF4-FFF2-40B4-BE49-F238E27FC236}">
                  <a16:creationId xmlns:a16="http://schemas.microsoft.com/office/drawing/2014/main" id="{00000000-0008-0000-0300-00000F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37136" name="Check Box 272" hidden="1">
              <a:extLst>
                <a:ext uri="{63B3BB69-23CF-44E3-9099-C40C66FF867C}">
                  <a14:compatExt spid="_x0000_s37136"/>
                </a:ext>
                <a:ext uri="{FF2B5EF4-FFF2-40B4-BE49-F238E27FC236}">
                  <a16:creationId xmlns:a16="http://schemas.microsoft.com/office/drawing/2014/main" id="{00000000-0008-0000-0300-000010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37137" name="Check Box 273" hidden="1">
              <a:extLst>
                <a:ext uri="{63B3BB69-23CF-44E3-9099-C40C66FF867C}">
                  <a14:compatExt spid="_x0000_s37137"/>
                </a:ext>
                <a:ext uri="{FF2B5EF4-FFF2-40B4-BE49-F238E27FC236}">
                  <a16:creationId xmlns:a16="http://schemas.microsoft.com/office/drawing/2014/main" id="{00000000-0008-0000-0300-000011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37138" name="Check Box 274" hidden="1">
              <a:extLst>
                <a:ext uri="{63B3BB69-23CF-44E3-9099-C40C66FF867C}">
                  <a14:compatExt spid="_x0000_s37138"/>
                </a:ext>
                <a:ext uri="{FF2B5EF4-FFF2-40B4-BE49-F238E27FC236}">
                  <a16:creationId xmlns:a16="http://schemas.microsoft.com/office/drawing/2014/main" id="{00000000-0008-0000-0300-000012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37140" name="Check Box 276" hidden="1">
              <a:extLst>
                <a:ext uri="{63B3BB69-23CF-44E3-9099-C40C66FF867C}">
                  <a14:compatExt spid="_x0000_s37140"/>
                </a:ext>
                <a:ext uri="{FF2B5EF4-FFF2-40B4-BE49-F238E27FC236}">
                  <a16:creationId xmlns:a16="http://schemas.microsoft.com/office/drawing/2014/main" id="{00000000-0008-0000-0300-000014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37141" name="Check Box 277" hidden="1">
              <a:extLst>
                <a:ext uri="{63B3BB69-23CF-44E3-9099-C40C66FF867C}">
                  <a14:compatExt spid="_x0000_s37141"/>
                </a:ext>
                <a:ext uri="{FF2B5EF4-FFF2-40B4-BE49-F238E27FC236}">
                  <a16:creationId xmlns:a16="http://schemas.microsoft.com/office/drawing/2014/main" id="{00000000-0008-0000-0300-000015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60</xdr:row>
          <xdr:rowOff>0</xdr:rowOff>
        </xdr:to>
        <xdr:sp macro="" textlink="">
          <xdr:nvSpPr>
            <xdr:cNvPr id="37142" name="Check Box 278" hidden="1">
              <a:extLst>
                <a:ext uri="{63B3BB69-23CF-44E3-9099-C40C66FF867C}">
                  <a14:compatExt spid="_x0000_s37142"/>
                </a:ext>
                <a:ext uri="{FF2B5EF4-FFF2-40B4-BE49-F238E27FC236}">
                  <a16:creationId xmlns:a16="http://schemas.microsoft.com/office/drawing/2014/main" id="{00000000-0008-0000-0300-000016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106680</xdr:rowOff>
        </xdr:from>
        <xdr:to>
          <xdr:col>6</xdr:col>
          <xdr:colOff>190500</xdr:colOff>
          <xdr:row>62</xdr:row>
          <xdr:rowOff>38100</xdr:rowOff>
        </xdr:to>
        <xdr:sp macro="" textlink="">
          <xdr:nvSpPr>
            <xdr:cNvPr id="37144" name="Check Box 280" hidden="1">
              <a:extLst>
                <a:ext uri="{63B3BB69-23CF-44E3-9099-C40C66FF867C}">
                  <a14:compatExt spid="_x0000_s37144"/>
                </a:ext>
                <a:ext uri="{FF2B5EF4-FFF2-40B4-BE49-F238E27FC236}">
                  <a16:creationId xmlns:a16="http://schemas.microsoft.com/office/drawing/2014/main" id="{00000000-0008-0000-0300-000018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i-r2-vostro\e\Users\R04033434\Downloads\&#12304;&#32330;&#32173;&#12305;&#20381;&#38972;&#35430;&#39443;&#30003;&#35531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書交付申請書 (2)"/>
      <sheetName val="試験・分析・検査申請書（６～１０件） (2)"/>
      <sheetName val="試験・分析・検査申請書（５件以下） (3)"/>
      <sheetName val="試験・分析・検査申請書（５件以下） (2)"/>
      <sheetName val="試験・分析・検査申請書【記入例】"/>
      <sheetName val="試験・分析・検査申請書（５件以下）"/>
      <sheetName val="試験・分析・検査申請書（６～１０件）"/>
      <sheetName val="試験項目一覧"/>
      <sheetName val="成績書交付申請書【記入例】"/>
      <sheetName val="成績書交付申請書"/>
      <sheetName val="作成方法(管理者用）"/>
      <sheetName val="プルダウン用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 t="str">
            <v>磯山</v>
          </cell>
        </row>
        <row r="3">
          <cell r="C3" t="str">
            <v>岩澤</v>
          </cell>
        </row>
        <row r="4">
          <cell r="C4" t="str">
            <v>早乙女</v>
          </cell>
        </row>
        <row r="5">
          <cell r="C5" t="str">
            <v>篠塚</v>
          </cell>
        </row>
        <row r="6">
          <cell r="C6" t="str">
            <v>大吉</v>
          </cell>
        </row>
        <row r="7">
          <cell r="C7" t="str">
            <v>仁平</v>
          </cell>
        </row>
        <row r="8">
          <cell r="C8" t="str">
            <v>磯</v>
          </cell>
        </row>
        <row r="9">
          <cell r="C9" t="str">
            <v>小林</v>
          </cell>
        </row>
        <row r="10">
          <cell r="C10" t="str">
            <v>安達</v>
          </cell>
        </row>
        <row r="11">
          <cell r="C11" t="str">
            <v>小林</v>
          </cell>
        </row>
        <row r="12">
          <cell r="C12" t="str">
            <v>本庄</v>
          </cell>
        </row>
        <row r="13">
          <cell r="C13" t="str">
            <v>中野</v>
          </cell>
        </row>
        <row r="14">
          <cell r="C14" t="str">
            <v>渡邉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c.pref.ibaraki.jp/facilit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tic.pref.ibaraki.jp/facility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tic.pref.ibaraki.jp/facility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1" Type="http://schemas.openxmlformats.org/officeDocument/2006/relationships/hyperlink" Target="https://www.itic.pref.ibaraki.jp/facility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O110"/>
  <sheetViews>
    <sheetView tabSelected="1" view="pageBreakPreview" zoomScaleNormal="100" zoomScaleSheetLayoutView="100" workbookViewId="0">
      <selection activeCell="CZ27" sqref="CZ27"/>
    </sheetView>
  </sheetViews>
  <sheetFormatPr defaultColWidth="1.88671875" defaultRowHeight="11.25" customHeight="1"/>
  <cols>
    <col min="1" max="2" width="1.88671875" style="41" customWidth="1"/>
    <col min="3" max="11" width="1.88671875" style="41"/>
    <col min="12" max="12" width="3.44140625" style="41" bestFit="1" customWidth="1"/>
    <col min="13" max="41" width="1.88671875" style="41"/>
    <col min="42" max="42" width="1.88671875" style="41" customWidth="1"/>
    <col min="43" max="53" width="1.88671875" style="41"/>
    <col min="54" max="54" width="2.44140625" style="41" bestFit="1" customWidth="1"/>
    <col min="55" max="55" width="1.88671875" style="41"/>
    <col min="56" max="56" width="3" style="41" bestFit="1" customWidth="1"/>
    <col min="57" max="57" width="7.88671875" style="41" customWidth="1"/>
    <col min="58" max="58" width="5.44140625" style="41" customWidth="1"/>
    <col min="59" max="59" width="5.6640625" style="41" customWidth="1"/>
    <col min="60" max="60" width="4.6640625" style="41" customWidth="1"/>
    <col min="61" max="64" width="1.88671875" style="41" customWidth="1"/>
    <col min="65" max="67" width="1.88671875" style="41" hidden="1" customWidth="1"/>
    <col min="68" max="68" width="31" style="41" hidden="1" customWidth="1"/>
    <col min="69" max="69" width="11.88671875" style="41" hidden="1" customWidth="1"/>
    <col min="70" max="70" width="9.44140625" style="41" hidden="1" customWidth="1"/>
    <col min="71" max="71" width="10.44140625" style="41" hidden="1" customWidth="1"/>
    <col min="72" max="73" width="10.21875" style="41" hidden="1" customWidth="1"/>
    <col min="74" max="74" width="22.33203125" style="41" hidden="1" customWidth="1"/>
    <col min="75" max="75" width="23.88671875" style="41" hidden="1" customWidth="1"/>
    <col min="76" max="77" width="9.6640625" style="41" hidden="1" customWidth="1"/>
    <col min="78" max="79" width="2.33203125" style="41" customWidth="1"/>
    <col min="80" max="16384" width="1.88671875" style="41"/>
  </cols>
  <sheetData>
    <row r="1" spans="2:79" s="32" customFormat="1" ht="19.5" customHeight="1">
      <c r="B1" s="235" t="s">
        <v>61</v>
      </c>
      <c r="C1" s="235"/>
      <c r="D1" s="235"/>
      <c r="E1" s="235"/>
      <c r="F1" s="235"/>
      <c r="G1" s="235"/>
      <c r="H1" s="236" t="s">
        <v>179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F1" s="164"/>
      <c r="AH1" s="184"/>
      <c r="AI1" s="184"/>
      <c r="AJ1" s="184"/>
      <c r="AK1" s="184"/>
      <c r="AL1" s="184"/>
      <c r="AM1" s="184"/>
      <c r="AN1" s="184"/>
      <c r="AO1" s="184"/>
      <c r="AP1" s="184"/>
      <c r="AQ1" s="237" t="s">
        <v>180</v>
      </c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9"/>
    </row>
    <row r="2" spans="2:79" s="32" customFormat="1" ht="11.25" customHeight="1">
      <c r="B2" s="185"/>
      <c r="C2" s="185"/>
      <c r="D2" s="185"/>
      <c r="E2" s="185"/>
      <c r="F2" s="185"/>
      <c r="G2" s="185"/>
      <c r="H2" s="186"/>
      <c r="I2" s="186"/>
      <c r="J2" s="186"/>
      <c r="K2" s="37"/>
      <c r="L2" s="37"/>
      <c r="M2" s="37"/>
      <c r="N2" s="186"/>
      <c r="O2" s="186"/>
      <c r="P2" s="37"/>
      <c r="Q2" s="37"/>
      <c r="R2" s="37"/>
      <c r="S2" s="186"/>
      <c r="T2" s="186"/>
      <c r="U2" s="37"/>
      <c r="V2" s="37"/>
      <c r="W2" s="37"/>
      <c r="X2" s="186"/>
      <c r="Y2" s="186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7"/>
      <c r="AR2" s="187"/>
      <c r="AS2" s="187"/>
      <c r="AT2" s="187"/>
      <c r="AU2" s="187"/>
      <c r="AV2" s="187"/>
      <c r="AW2" s="187"/>
      <c r="AX2" s="187"/>
      <c r="AY2" s="187"/>
      <c r="AZ2" s="240" t="s">
        <v>192</v>
      </c>
      <c r="BA2" s="240"/>
      <c r="BB2" s="240"/>
    </row>
    <row r="3" spans="2:79" s="32" customFormat="1" ht="15" customHeight="1">
      <c r="B3" s="154" t="s">
        <v>75</v>
      </c>
      <c r="C3" s="188"/>
      <c r="D3" s="188"/>
      <c r="E3" s="188"/>
      <c r="F3" s="188"/>
      <c r="G3" s="161"/>
      <c r="H3" s="189"/>
      <c r="I3" s="189"/>
      <c r="J3" s="189"/>
      <c r="K3" s="190"/>
      <c r="L3" s="190"/>
      <c r="M3" s="190"/>
      <c r="N3" s="189"/>
      <c r="O3" s="189"/>
      <c r="P3" s="190"/>
      <c r="Q3" s="190"/>
      <c r="R3" s="190"/>
      <c r="S3" s="189"/>
      <c r="T3" s="189"/>
      <c r="U3" s="190"/>
      <c r="V3" s="190"/>
      <c r="W3" s="190"/>
      <c r="X3" s="189"/>
      <c r="Y3" s="189"/>
      <c r="Z3" s="154"/>
      <c r="AA3" s="154"/>
      <c r="AB3" s="154"/>
      <c r="AC3" s="154"/>
      <c r="AD3" s="154"/>
      <c r="AE3" s="154"/>
      <c r="AF3" s="154"/>
    </row>
    <row r="4" spans="2:79" s="38" customFormat="1" ht="27" customHeight="1">
      <c r="B4" s="398" t="s">
        <v>81</v>
      </c>
      <c r="C4" s="398"/>
      <c r="D4" s="398"/>
      <c r="E4" s="398"/>
      <c r="F4" s="287" t="s">
        <v>181</v>
      </c>
      <c r="G4" s="287"/>
      <c r="H4" s="287"/>
      <c r="I4" s="287"/>
      <c r="J4" s="287"/>
      <c r="K4" s="287" t="s">
        <v>83</v>
      </c>
      <c r="L4" s="287"/>
      <c r="M4" s="287"/>
      <c r="N4" s="287"/>
      <c r="O4" s="287"/>
      <c r="P4" s="287" t="s">
        <v>182</v>
      </c>
      <c r="Q4" s="287"/>
      <c r="R4" s="287"/>
      <c r="S4" s="287"/>
      <c r="T4" s="287"/>
      <c r="U4" s="287" t="s">
        <v>13</v>
      </c>
      <c r="V4" s="287"/>
      <c r="W4" s="287"/>
      <c r="X4" s="287"/>
      <c r="Y4" s="287"/>
      <c r="Z4" s="287"/>
      <c r="AA4" s="399"/>
      <c r="AB4" s="399"/>
      <c r="AC4" s="399"/>
      <c r="AD4" s="399"/>
      <c r="AE4" s="399"/>
      <c r="AF4" s="154"/>
      <c r="BZ4" s="32"/>
      <c r="CA4" s="32"/>
    </row>
    <row r="5" spans="2:79" s="38" customFormat="1" ht="11.1" customHeight="1"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7"/>
      <c r="AB5" s="397"/>
      <c r="AC5" s="397"/>
      <c r="AD5" s="397"/>
      <c r="AE5" s="397"/>
      <c r="AF5" s="153"/>
      <c r="BY5" s="32"/>
      <c r="BZ5" s="32"/>
      <c r="CA5" s="32"/>
    </row>
    <row r="6" spans="2:79" s="38" customFormat="1" ht="11.1" customHeight="1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7"/>
      <c r="AB6" s="397"/>
      <c r="AC6" s="397"/>
      <c r="AD6" s="397"/>
      <c r="AE6" s="397"/>
      <c r="AF6" s="153"/>
      <c r="BZ6" s="32"/>
      <c r="CA6" s="32"/>
    </row>
    <row r="7" spans="2:79" s="38" customFormat="1" ht="11.1" customHeight="1"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7"/>
      <c r="AB7" s="397"/>
      <c r="AC7" s="397"/>
      <c r="AD7" s="397"/>
      <c r="AE7" s="397"/>
      <c r="AF7" s="153"/>
      <c r="BY7" s="32"/>
      <c r="BZ7" s="32"/>
      <c r="CA7" s="32"/>
    </row>
    <row r="8" spans="2:79" s="38" customFormat="1" ht="11.1" customHeight="1"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7"/>
      <c r="AB8" s="397"/>
      <c r="AC8" s="397"/>
      <c r="AD8" s="397"/>
      <c r="AE8" s="397"/>
      <c r="AF8" s="153"/>
      <c r="BE8" s="39"/>
      <c r="BF8" s="39"/>
      <c r="BG8" s="39"/>
      <c r="BH8" s="39"/>
      <c r="BI8" s="40"/>
      <c r="BJ8" s="40"/>
      <c r="BK8" s="40"/>
      <c r="BL8" s="40"/>
      <c r="BM8" s="40"/>
      <c r="BN8" s="40"/>
      <c r="BO8" s="40"/>
      <c r="BP8" s="40"/>
      <c r="BQ8" s="40"/>
      <c r="BR8" s="41"/>
      <c r="BZ8" s="32"/>
      <c r="CA8" s="32"/>
    </row>
    <row r="9" spans="2:79" s="38" customFormat="1" ht="6" customHeight="1" thickBot="1">
      <c r="B9" s="41"/>
      <c r="C9" s="41"/>
      <c r="D9" s="41"/>
      <c r="E9" s="41"/>
      <c r="F9" s="42"/>
      <c r="G9" s="43"/>
      <c r="H9" s="41"/>
      <c r="I9" s="41"/>
      <c r="J9" s="41"/>
      <c r="K9" s="41"/>
      <c r="L9" s="41"/>
      <c r="M9" s="41"/>
      <c r="N9" s="41"/>
      <c r="O9" s="41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Y9" s="32"/>
      <c r="BZ9" s="32"/>
      <c r="CA9" s="32"/>
    </row>
    <row r="10" spans="2:79" ht="9.9" customHeight="1">
      <c r="B10" s="385" t="s">
        <v>6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  <c r="AT10" s="386"/>
      <c r="AU10" s="386"/>
      <c r="AV10" s="386"/>
      <c r="AW10" s="386"/>
      <c r="AX10" s="386"/>
      <c r="AY10" s="386"/>
      <c r="AZ10" s="386"/>
      <c r="BA10" s="387"/>
      <c r="BI10" s="39"/>
      <c r="BJ10" s="39"/>
      <c r="BK10" s="39"/>
      <c r="BL10" s="39"/>
      <c r="BM10" s="39"/>
      <c r="BN10" s="39"/>
      <c r="BO10" s="39"/>
      <c r="BP10" s="39"/>
      <c r="BQ10" s="39"/>
      <c r="BT10" s="391"/>
      <c r="BU10" s="391"/>
      <c r="BV10" s="391"/>
      <c r="BW10" s="391"/>
      <c r="BX10" s="391"/>
      <c r="BY10" s="38"/>
      <c r="BZ10" s="32"/>
      <c r="CA10" s="32"/>
    </row>
    <row r="11" spans="2:79" ht="9.9" customHeight="1">
      <c r="B11" s="388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  <c r="AP11" s="389"/>
      <c r="AQ11" s="389"/>
      <c r="AR11" s="389"/>
      <c r="AS11" s="389"/>
      <c r="AT11" s="389"/>
      <c r="AU11" s="389"/>
      <c r="AV11" s="389"/>
      <c r="AW11" s="389"/>
      <c r="AX11" s="389"/>
      <c r="AY11" s="389"/>
      <c r="AZ11" s="389"/>
      <c r="BA11" s="390"/>
      <c r="BD11" s="392" t="s">
        <v>68</v>
      </c>
      <c r="BE11" s="392"/>
      <c r="BF11" s="392"/>
      <c r="BG11" s="392"/>
      <c r="BH11" s="45"/>
      <c r="BI11" s="45"/>
      <c r="BJ11" s="45"/>
      <c r="BK11" s="45"/>
      <c r="BL11" s="39"/>
      <c r="BM11" s="39"/>
      <c r="BN11" s="39"/>
      <c r="BO11" s="39"/>
      <c r="BP11" s="39"/>
      <c r="BQ11" s="39"/>
      <c r="BY11" s="32"/>
      <c r="BZ11" s="32"/>
      <c r="CA11" s="32"/>
    </row>
    <row r="12" spans="2:79" ht="9.9" customHeight="1"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89"/>
      <c r="AL12" s="389"/>
      <c r="AM12" s="389"/>
      <c r="AN12" s="389"/>
      <c r="AO12" s="389"/>
      <c r="AP12" s="389"/>
      <c r="AQ12" s="389"/>
      <c r="AR12" s="389"/>
      <c r="AS12" s="389"/>
      <c r="AT12" s="389"/>
      <c r="AU12" s="389"/>
      <c r="AV12" s="389"/>
      <c r="AW12" s="389"/>
      <c r="AX12" s="389"/>
      <c r="AY12" s="389"/>
      <c r="AZ12" s="389"/>
      <c r="BA12" s="390"/>
      <c r="BD12" s="392"/>
      <c r="BE12" s="392"/>
      <c r="BF12" s="392"/>
      <c r="BG12" s="392"/>
      <c r="BH12" s="45"/>
      <c r="BI12" s="45"/>
      <c r="BJ12" s="45"/>
      <c r="BK12" s="45"/>
      <c r="BL12" s="44"/>
      <c r="BM12" s="44"/>
      <c r="BN12" s="44"/>
      <c r="BO12" s="44"/>
      <c r="BP12" s="44"/>
      <c r="BQ12" s="44"/>
      <c r="BY12" s="38"/>
      <c r="BZ12" s="32"/>
      <c r="CA12" s="32"/>
    </row>
    <row r="13" spans="2:79" s="50" customFormat="1" ht="18">
      <c r="B13" s="165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393" t="s">
        <v>22</v>
      </c>
      <c r="AI13" s="393"/>
      <c r="AJ13" s="393"/>
      <c r="AK13" s="394" t="s">
        <v>42</v>
      </c>
      <c r="AL13" s="394"/>
      <c r="AM13" s="394"/>
      <c r="AN13" s="393" t="s">
        <v>18</v>
      </c>
      <c r="AO13" s="393"/>
      <c r="AP13" s="394" t="s">
        <v>42</v>
      </c>
      <c r="AQ13" s="394"/>
      <c r="AR13" s="394"/>
      <c r="AS13" s="393" t="s">
        <v>19</v>
      </c>
      <c r="AT13" s="393"/>
      <c r="AU13" s="394" t="s">
        <v>42</v>
      </c>
      <c r="AV13" s="394"/>
      <c r="AW13" s="394"/>
      <c r="AX13" s="393" t="s">
        <v>21</v>
      </c>
      <c r="AY13" s="393"/>
      <c r="AZ13" s="166"/>
      <c r="BA13" s="49"/>
      <c r="BD13" s="395">
        <f ca="1">YEAR(TODAY())-2018</f>
        <v>8</v>
      </c>
      <c r="BE13" s="395"/>
      <c r="BF13" s="51">
        <f ca="1">MONTH(TODAY())</f>
        <v>3</v>
      </c>
      <c r="BG13" s="52">
        <f ca="1">DAY(TODAY())</f>
        <v>26</v>
      </c>
      <c r="BH13" s="51"/>
      <c r="BJ13" s="52"/>
      <c r="BK13" s="52"/>
      <c r="BL13" s="52"/>
      <c r="BY13" s="32"/>
      <c r="BZ13" s="32"/>
      <c r="CA13" s="32"/>
    </row>
    <row r="14" spans="2:79" s="50" customFormat="1" ht="6.75" customHeight="1">
      <c r="B14" s="167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6"/>
      <c r="AZ14" s="166"/>
      <c r="BA14" s="49"/>
      <c r="BY14" s="38"/>
      <c r="BZ14" s="32"/>
      <c r="CA14" s="32"/>
    </row>
    <row r="15" spans="2:79" s="50" customFormat="1" ht="11.25" customHeight="1">
      <c r="B15" s="167"/>
      <c r="C15" s="249" t="s">
        <v>194</v>
      </c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56"/>
      <c r="BY15" s="32"/>
      <c r="BZ15" s="32"/>
      <c r="CA15" s="32"/>
    </row>
    <row r="16" spans="2:79" s="50" customFormat="1" ht="11.25" customHeight="1">
      <c r="B16" s="167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1" t="s">
        <v>84</v>
      </c>
      <c r="Z16" s="251"/>
      <c r="AA16" s="168"/>
      <c r="AB16" s="168"/>
      <c r="AC16" s="168"/>
      <c r="AD16" s="166"/>
      <c r="AE16" s="166"/>
      <c r="AF16" s="166"/>
      <c r="AG16" s="166"/>
      <c r="AH16" s="166"/>
      <c r="AI16" s="252" t="s">
        <v>171</v>
      </c>
      <c r="AJ16" s="252"/>
      <c r="AK16" s="252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57"/>
      <c r="BY16" s="38"/>
      <c r="BZ16" s="32"/>
      <c r="CA16" s="32"/>
    </row>
    <row r="17" spans="2:79" s="50" customFormat="1" ht="11.25" customHeight="1">
      <c r="B17" s="167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1"/>
      <c r="Z17" s="251"/>
      <c r="AA17" s="171"/>
      <c r="AB17" s="171"/>
      <c r="AC17" s="171"/>
      <c r="AD17" s="171"/>
      <c r="AE17" s="171"/>
      <c r="AF17" s="166"/>
      <c r="AG17" s="166"/>
      <c r="AH17" s="166"/>
      <c r="AI17" s="252"/>
      <c r="AJ17" s="252"/>
      <c r="AK17" s="252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57"/>
      <c r="BY17" s="32"/>
      <c r="BZ17" s="32"/>
      <c r="CA17" s="32"/>
    </row>
    <row r="18" spans="2:79" s="50" customFormat="1" ht="11.1" customHeight="1">
      <c r="B18" s="167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2"/>
      <c r="AC18" s="172"/>
      <c r="AD18" s="254" t="s">
        <v>169</v>
      </c>
      <c r="AE18" s="254"/>
      <c r="AF18" s="254"/>
      <c r="AG18" s="254"/>
      <c r="AH18" s="254"/>
      <c r="AI18" s="25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60"/>
      <c r="BY18" s="38"/>
      <c r="BZ18" s="32"/>
      <c r="CA18" s="32"/>
    </row>
    <row r="19" spans="2:79" s="50" customFormat="1" ht="11.1" customHeight="1">
      <c r="B19" s="167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170"/>
      <c r="AC19" s="170"/>
      <c r="AD19" s="255"/>
      <c r="AE19" s="255"/>
      <c r="AF19" s="255"/>
      <c r="AG19" s="255"/>
      <c r="AH19" s="255"/>
      <c r="AI19" s="25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60"/>
      <c r="BY19" s="32"/>
      <c r="BZ19" s="32"/>
      <c r="CA19" s="32"/>
    </row>
    <row r="20" spans="2:79" s="50" customFormat="1" ht="11.1" customHeight="1">
      <c r="B20" s="167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173"/>
      <c r="AC20" s="173"/>
      <c r="AD20" s="373" t="s">
        <v>1</v>
      </c>
      <c r="AE20" s="373"/>
      <c r="AF20" s="373"/>
      <c r="AG20" s="373"/>
      <c r="AH20" s="373"/>
      <c r="AI20" s="373"/>
      <c r="AJ20" s="383"/>
      <c r="AK20" s="383"/>
      <c r="AL20" s="383"/>
      <c r="AM20" s="383"/>
      <c r="AN20" s="383"/>
      <c r="AO20" s="383"/>
      <c r="AP20" s="383"/>
      <c r="AQ20" s="383"/>
      <c r="AR20" s="383"/>
      <c r="AS20" s="383"/>
      <c r="AT20" s="383"/>
      <c r="AU20" s="383"/>
      <c r="AV20" s="383"/>
      <c r="AW20" s="383"/>
      <c r="AX20" s="383"/>
      <c r="AY20" s="383"/>
      <c r="AZ20" s="383"/>
      <c r="BA20" s="60"/>
      <c r="BY20" s="38"/>
      <c r="BZ20" s="32"/>
      <c r="CA20" s="32"/>
    </row>
    <row r="21" spans="2:79" s="50" customFormat="1" ht="11.1" customHeight="1">
      <c r="B21" s="167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173"/>
      <c r="AC21" s="173"/>
      <c r="AD21" s="255"/>
      <c r="AE21" s="255"/>
      <c r="AF21" s="255"/>
      <c r="AG21" s="255"/>
      <c r="AH21" s="255"/>
      <c r="AI21" s="255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  <c r="BA21" s="60"/>
      <c r="BY21" s="32"/>
      <c r="BZ21" s="32"/>
      <c r="CA21" s="32"/>
    </row>
    <row r="22" spans="2:79" s="50" customFormat="1" ht="11.1" customHeight="1">
      <c r="B22" s="167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168"/>
      <c r="AC22" s="168"/>
      <c r="AD22" s="373" t="s">
        <v>2</v>
      </c>
      <c r="AE22" s="373"/>
      <c r="AF22" s="373"/>
      <c r="AG22" s="373"/>
      <c r="AH22" s="373"/>
      <c r="AI22" s="373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60"/>
      <c r="BY22" s="38"/>
      <c r="BZ22" s="32"/>
      <c r="CA22" s="32"/>
    </row>
    <row r="23" spans="2:79" s="50" customFormat="1" ht="11.1" customHeight="1">
      <c r="B23" s="167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168"/>
      <c r="AC23" s="168"/>
      <c r="AD23" s="255"/>
      <c r="AE23" s="255"/>
      <c r="AF23" s="255"/>
      <c r="AG23" s="255"/>
      <c r="AH23" s="255"/>
      <c r="AI23" s="25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60"/>
      <c r="BY23" s="32"/>
      <c r="BZ23" s="32"/>
      <c r="CA23" s="32"/>
    </row>
    <row r="24" spans="2:79" s="50" customFormat="1" ht="20.100000000000001" customHeight="1">
      <c r="B24" s="167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168"/>
      <c r="AC24" s="168"/>
      <c r="AD24" s="373" t="s">
        <v>170</v>
      </c>
      <c r="AE24" s="373"/>
      <c r="AF24" s="373"/>
      <c r="AG24" s="373"/>
      <c r="AH24" s="373"/>
      <c r="AI24" s="373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6"/>
      <c r="AZ24" s="376"/>
      <c r="BA24" s="60"/>
      <c r="BY24" s="38"/>
      <c r="BZ24" s="32"/>
      <c r="CA24" s="32"/>
    </row>
    <row r="25" spans="2:79" s="50" customFormat="1" ht="20.100000000000001" customHeight="1"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255"/>
      <c r="AE25" s="255"/>
      <c r="AF25" s="255"/>
      <c r="AG25" s="255"/>
      <c r="AH25" s="255"/>
      <c r="AI25" s="255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60"/>
      <c r="BY25" s="32"/>
      <c r="BZ25" s="32"/>
      <c r="CA25" s="32"/>
    </row>
    <row r="26" spans="2:79" s="50" customFormat="1" ht="6.75" customHeight="1">
      <c r="B26" s="53"/>
      <c r="BA26" s="60"/>
      <c r="BY26" s="38"/>
      <c r="BZ26" s="32"/>
      <c r="CA26" s="32"/>
    </row>
    <row r="27" spans="2:79" s="50" customFormat="1" ht="11.25" customHeight="1">
      <c r="B27" s="53"/>
      <c r="C27" s="378" t="s">
        <v>86</v>
      </c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60"/>
      <c r="BY27" s="32"/>
      <c r="BZ27" s="32"/>
      <c r="CA27" s="32"/>
    </row>
    <row r="28" spans="2:79" s="50" customFormat="1" ht="11.25" customHeight="1">
      <c r="B28" s="53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56"/>
      <c r="BY28" s="38"/>
      <c r="BZ28" s="32"/>
      <c r="CA28" s="32"/>
    </row>
    <row r="29" spans="2:79" s="50" customFormat="1" ht="6" customHeight="1">
      <c r="B29" s="5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6"/>
      <c r="BY29" s="32"/>
      <c r="BZ29" s="32"/>
      <c r="CA29" s="32"/>
    </row>
    <row r="30" spans="2:79" s="50" customFormat="1" ht="20.100000000000001" customHeight="1">
      <c r="B30" s="53"/>
      <c r="C30" s="366" t="s">
        <v>10</v>
      </c>
      <c r="D30" s="366"/>
      <c r="E30" s="366"/>
      <c r="F30" s="366"/>
      <c r="G30" s="366"/>
      <c r="H30" s="366"/>
      <c r="I30" s="366"/>
      <c r="J30" s="366"/>
      <c r="K30" s="366"/>
      <c r="L30" s="366"/>
      <c r="M30" s="379" t="str">
        <f>設備機器一覧!J63</f>
        <v/>
      </c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56"/>
      <c r="BD30" s="367"/>
      <c r="BE30" s="368"/>
      <c r="BF30" s="368"/>
      <c r="BG30" s="368"/>
      <c r="BH30" s="368"/>
      <c r="BI30" s="368"/>
      <c r="BJ30" s="368"/>
      <c r="BK30" s="368"/>
      <c r="BL30" s="368"/>
      <c r="BM30" s="368"/>
      <c r="BN30" s="368"/>
      <c r="BO30" s="368"/>
      <c r="BP30" s="368"/>
      <c r="BY30" s="38"/>
      <c r="BZ30" s="32"/>
      <c r="CA30" s="32"/>
    </row>
    <row r="31" spans="2:79" s="50" customFormat="1" ht="20.100000000000001" customHeight="1">
      <c r="B31" s="63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56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Y31" s="32"/>
      <c r="BZ31" s="32"/>
      <c r="CA31" s="32"/>
    </row>
    <row r="32" spans="2:79" s="50" customFormat="1" ht="6.75" customHeight="1">
      <c r="B32" s="63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64"/>
      <c r="N32" s="64"/>
      <c r="O32" s="64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Y32" s="38"/>
      <c r="BZ32" s="32"/>
      <c r="CA32" s="32"/>
    </row>
    <row r="33" spans="2:79" s="50" customFormat="1" ht="9" customHeight="1">
      <c r="B33" s="63"/>
      <c r="C33" s="366" t="s">
        <v>11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9" t="s">
        <v>42</v>
      </c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56"/>
      <c r="BD33" s="65" t="s">
        <v>69</v>
      </c>
      <c r="BY33" s="32"/>
      <c r="BZ33" s="32"/>
      <c r="CA33" s="32"/>
    </row>
    <row r="34" spans="2:79" s="50" customFormat="1" ht="9" customHeight="1">
      <c r="B34" s="63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56"/>
      <c r="BD34" s="65"/>
      <c r="BY34" s="38"/>
      <c r="BZ34" s="32"/>
      <c r="CA34" s="32"/>
    </row>
    <row r="35" spans="2:79" s="50" customFormat="1" ht="6.75" customHeight="1">
      <c r="B35" s="63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64"/>
      <c r="N35" s="64"/>
      <c r="O35" s="64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6"/>
      <c r="BY35" s="32"/>
      <c r="BZ35" s="32"/>
      <c r="CA35" s="32"/>
    </row>
    <row r="36" spans="2:79" s="50" customFormat="1" ht="9" customHeight="1">
      <c r="B36" s="63"/>
      <c r="C36" s="366" t="s">
        <v>172</v>
      </c>
      <c r="D36" s="366"/>
      <c r="E36" s="366"/>
      <c r="F36" s="366"/>
      <c r="G36" s="366"/>
      <c r="H36" s="366"/>
      <c r="I36" s="366"/>
      <c r="J36" s="366"/>
      <c r="K36" s="366"/>
      <c r="L36" s="366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56"/>
      <c r="BY36" s="38"/>
      <c r="BZ36" s="32"/>
      <c r="CA36" s="32"/>
    </row>
    <row r="37" spans="2:79" s="50" customFormat="1" ht="9" customHeight="1">
      <c r="B37" s="63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372"/>
      <c r="BA37" s="56"/>
      <c r="BD37" s="65"/>
      <c r="BY37" s="32"/>
      <c r="BZ37" s="32"/>
      <c r="CA37" s="32"/>
    </row>
    <row r="38" spans="2:79" s="50" customFormat="1" ht="5.25" customHeight="1">
      <c r="B38" s="6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55"/>
      <c r="N38" s="64"/>
      <c r="O38" s="6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6"/>
      <c r="BY38" s="38"/>
      <c r="BZ38" s="32"/>
      <c r="CA38" s="32"/>
    </row>
    <row r="39" spans="2:79" s="50" customFormat="1" ht="11.25" customHeight="1">
      <c r="B39" s="63"/>
      <c r="C39" s="366" t="s">
        <v>173</v>
      </c>
      <c r="D39" s="366"/>
      <c r="E39" s="366"/>
      <c r="F39" s="366"/>
      <c r="G39" s="366"/>
      <c r="H39" s="366"/>
      <c r="I39" s="366"/>
      <c r="J39" s="366"/>
      <c r="K39" s="366"/>
      <c r="L39" s="366"/>
      <c r="M39" s="246" t="s">
        <v>17</v>
      </c>
      <c r="N39" s="246"/>
      <c r="O39" s="246"/>
      <c r="P39" s="246"/>
      <c r="Q39" s="247"/>
      <c r="R39" s="247"/>
      <c r="S39" s="246" t="s">
        <v>18</v>
      </c>
      <c r="T39" s="246"/>
      <c r="U39" s="247"/>
      <c r="V39" s="247"/>
      <c r="W39" s="246" t="s">
        <v>19</v>
      </c>
      <c r="X39" s="246"/>
      <c r="Y39" s="247"/>
      <c r="Z39" s="247"/>
      <c r="AA39" s="246" t="s">
        <v>20</v>
      </c>
      <c r="AB39" s="246"/>
      <c r="AC39" s="246"/>
      <c r="AD39" s="246"/>
      <c r="AE39" s="246"/>
      <c r="AF39" s="246"/>
      <c r="AG39" s="246"/>
      <c r="AH39" s="246"/>
      <c r="AI39" s="247"/>
      <c r="AJ39" s="247"/>
      <c r="AK39" s="246" t="s">
        <v>18</v>
      </c>
      <c r="AL39" s="246"/>
      <c r="AM39" s="247"/>
      <c r="AN39" s="247"/>
      <c r="AO39" s="246" t="s">
        <v>19</v>
      </c>
      <c r="AP39" s="246"/>
      <c r="AQ39" s="247"/>
      <c r="AR39" s="247"/>
      <c r="AS39" s="246" t="s">
        <v>23</v>
      </c>
      <c r="AT39" s="246"/>
      <c r="AU39" s="246"/>
      <c r="AV39" s="246"/>
      <c r="AW39" s="246"/>
      <c r="AX39" s="246"/>
      <c r="AZ39" s="67"/>
      <c r="BA39" s="68"/>
      <c r="BY39" s="32"/>
      <c r="BZ39" s="32"/>
      <c r="CA39" s="32"/>
    </row>
    <row r="40" spans="2:79" s="50" customFormat="1" ht="11.25" customHeight="1">
      <c r="B40" s="63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246"/>
      <c r="N40" s="246"/>
      <c r="O40" s="246"/>
      <c r="P40" s="246"/>
      <c r="Q40" s="247"/>
      <c r="R40" s="247"/>
      <c r="S40" s="246"/>
      <c r="T40" s="246"/>
      <c r="U40" s="247"/>
      <c r="V40" s="247"/>
      <c r="W40" s="246"/>
      <c r="X40" s="246"/>
      <c r="Y40" s="247"/>
      <c r="Z40" s="247"/>
      <c r="AA40" s="246"/>
      <c r="AB40" s="246"/>
      <c r="AC40" s="246"/>
      <c r="AD40" s="246"/>
      <c r="AE40" s="246"/>
      <c r="AF40" s="246"/>
      <c r="AG40" s="246"/>
      <c r="AH40" s="246"/>
      <c r="AI40" s="247"/>
      <c r="AJ40" s="247"/>
      <c r="AK40" s="246"/>
      <c r="AL40" s="246"/>
      <c r="AM40" s="247"/>
      <c r="AN40" s="247"/>
      <c r="AO40" s="246"/>
      <c r="AP40" s="246"/>
      <c r="AQ40" s="247"/>
      <c r="AR40" s="247"/>
      <c r="AS40" s="246"/>
      <c r="AT40" s="246"/>
      <c r="AU40" s="246"/>
      <c r="AV40" s="246"/>
      <c r="AW40" s="246"/>
      <c r="AX40" s="246"/>
      <c r="AY40" s="67"/>
      <c r="AZ40" s="67"/>
      <c r="BA40" s="68"/>
      <c r="BY40" s="38"/>
      <c r="BZ40" s="32"/>
      <c r="CA40" s="32"/>
    </row>
    <row r="41" spans="2:79" s="50" customFormat="1" ht="5.25" customHeight="1">
      <c r="B41" s="63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67"/>
      <c r="N41" s="67"/>
      <c r="O41" s="67"/>
      <c r="P41" s="67"/>
      <c r="Q41" s="69"/>
      <c r="R41" s="69"/>
      <c r="S41" s="67"/>
      <c r="T41" s="67"/>
      <c r="U41" s="69"/>
      <c r="V41" s="69"/>
      <c r="W41" s="67"/>
      <c r="X41" s="67"/>
      <c r="Y41" s="69"/>
      <c r="Z41" s="69"/>
      <c r="AA41" s="67"/>
      <c r="AB41" s="67"/>
      <c r="AC41" s="67"/>
      <c r="AD41" s="67"/>
      <c r="AE41" s="67"/>
      <c r="AF41" s="67"/>
      <c r="AG41" s="67"/>
      <c r="AH41" s="67"/>
      <c r="AI41" s="69"/>
      <c r="AJ41" s="69"/>
      <c r="AK41" s="67"/>
      <c r="AL41" s="67"/>
      <c r="AM41" s="69"/>
      <c r="AN41" s="69"/>
      <c r="AO41" s="67"/>
      <c r="AP41" s="67"/>
      <c r="AQ41" s="69"/>
      <c r="AR41" s="69"/>
      <c r="AS41" s="67"/>
      <c r="AT41" s="67"/>
      <c r="AU41" s="67"/>
      <c r="AV41" s="67"/>
      <c r="AW41" s="67"/>
      <c r="AX41" s="67"/>
      <c r="AY41" s="67"/>
      <c r="AZ41" s="67"/>
      <c r="BA41" s="68"/>
      <c r="BY41" s="38"/>
      <c r="BZ41" s="32"/>
      <c r="CA41" s="32"/>
    </row>
    <row r="42" spans="2:79" s="50" customFormat="1" ht="11.25" customHeight="1">
      <c r="B42" s="63"/>
      <c r="C42" s="364" t="s">
        <v>29</v>
      </c>
      <c r="D42" s="364"/>
      <c r="E42" s="364"/>
      <c r="F42" s="364"/>
      <c r="G42" s="364"/>
      <c r="H42" s="364"/>
      <c r="I42" s="364"/>
      <c r="J42" s="364"/>
      <c r="K42" s="364"/>
      <c r="L42" s="364"/>
      <c r="N42" s="248" t="s">
        <v>24</v>
      </c>
      <c r="O42" s="248"/>
      <c r="P42" s="248"/>
      <c r="Q42" s="248"/>
      <c r="R42" s="247"/>
      <c r="S42" s="247"/>
      <c r="T42" s="248" t="s">
        <v>18</v>
      </c>
      <c r="U42" s="248"/>
      <c r="V42" s="247"/>
      <c r="W42" s="247"/>
      <c r="X42" s="248" t="s">
        <v>25</v>
      </c>
      <c r="Y42" s="248"/>
      <c r="Z42" s="247"/>
      <c r="AA42" s="247"/>
      <c r="AB42" s="248" t="s">
        <v>21</v>
      </c>
      <c r="AC42" s="248"/>
      <c r="AD42" s="54"/>
      <c r="AE42" s="247"/>
      <c r="AF42" s="247"/>
      <c r="AG42" s="247"/>
      <c r="AH42" s="248" t="s">
        <v>26</v>
      </c>
      <c r="AI42" s="248"/>
      <c r="AJ42" s="248"/>
      <c r="AK42" s="248"/>
      <c r="AL42" s="363"/>
      <c r="AM42" s="363"/>
      <c r="AN42" s="363"/>
      <c r="AO42" s="248" t="s">
        <v>27</v>
      </c>
      <c r="AP42" s="248"/>
      <c r="AQ42" s="248"/>
      <c r="AR42" s="248"/>
      <c r="AS42" s="244" t="s">
        <v>42</v>
      </c>
      <c r="AT42" s="244"/>
      <c r="AU42" s="244"/>
      <c r="AV42" s="244"/>
      <c r="AW42" s="244"/>
      <c r="AX42" s="244"/>
      <c r="AY42" s="244"/>
      <c r="AZ42" s="244"/>
      <c r="BA42" s="245"/>
      <c r="BY42" s="32"/>
      <c r="BZ42" s="32"/>
      <c r="CA42" s="32"/>
    </row>
    <row r="43" spans="2:79" s="50" customFormat="1" ht="11.25" customHeight="1">
      <c r="B43" s="63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70"/>
      <c r="N43" s="365"/>
      <c r="O43" s="365"/>
      <c r="P43" s="365"/>
      <c r="Q43" s="365"/>
      <c r="R43" s="247"/>
      <c r="S43" s="247"/>
      <c r="T43" s="248"/>
      <c r="U43" s="248"/>
      <c r="V43" s="247"/>
      <c r="W43" s="247"/>
      <c r="X43" s="248"/>
      <c r="Y43" s="248"/>
      <c r="Z43" s="247"/>
      <c r="AA43" s="247"/>
      <c r="AB43" s="248"/>
      <c r="AC43" s="248"/>
      <c r="AD43" s="54"/>
      <c r="AE43" s="247"/>
      <c r="AF43" s="247"/>
      <c r="AG43" s="247"/>
      <c r="AH43" s="248"/>
      <c r="AI43" s="248"/>
      <c r="AJ43" s="248"/>
      <c r="AK43" s="248"/>
      <c r="AL43" s="363"/>
      <c r="AM43" s="363"/>
      <c r="AN43" s="363"/>
      <c r="AO43" s="248"/>
      <c r="AP43" s="248"/>
      <c r="AQ43" s="248"/>
      <c r="AR43" s="248"/>
      <c r="AS43" s="244"/>
      <c r="AT43" s="244"/>
      <c r="AU43" s="244"/>
      <c r="AV43" s="244"/>
      <c r="AW43" s="244"/>
      <c r="AX43" s="244"/>
      <c r="AY43" s="244"/>
      <c r="AZ43" s="244"/>
      <c r="BA43" s="245"/>
      <c r="BY43" s="38"/>
      <c r="BZ43" s="32"/>
      <c r="CA43" s="32"/>
    </row>
    <row r="44" spans="2:79" s="50" customFormat="1" ht="6" customHeight="1" thickBot="1"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4"/>
      <c r="BY44" s="32"/>
      <c r="BZ44" s="32"/>
      <c r="CA44" s="32"/>
    </row>
    <row r="45" spans="2:79" s="50" customFormat="1" ht="6" customHeight="1"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Y45" s="32"/>
      <c r="BZ45" s="32"/>
      <c r="CA45" s="32"/>
    </row>
    <row r="46" spans="2:79" ht="11.25" customHeight="1">
      <c r="B46" s="241" t="s">
        <v>185</v>
      </c>
      <c r="C46" s="241"/>
      <c r="D46" s="241"/>
      <c r="E46" s="241"/>
      <c r="F46" s="241"/>
      <c r="G46" s="242" t="s">
        <v>77</v>
      </c>
      <c r="H46" s="242"/>
      <c r="I46" s="242"/>
      <c r="J46" s="242"/>
      <c r="K46" s="242"/>
      <c r="L46" s="242"/>
      <c r="M46" s="242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2" t="s">
        <v>183</v>
      </c>
      <c r="AB46" s="242"/>
      <c r="AC46" s="242"/>
      <c r="AD46" s="242"/>
      <c r="AE46" s="242"/>
      <c r="AF46" s="242"/>
      <c r="AG46" s="242"/>
      <c r="AH46" s="242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Y46" s="32"/>
      <c r="BZ46" s="32"/>
      <c r="CA46" s="32"/>
    </row>
    <row r="47" spans="2:79" ht="11.1" customHeight="1">
      <c r="B47" s="241"/>
      <c r="C47" s="241"/>
      <c r="D47" s="241"/>
      <c r="E47" s="241"/>
      <c r="F47" s="241"/>
      <c r="G47" s="242"/>
      <c r="H47" s="242"/>
      <c r="I47" s="242"/>
      <c r="J47" s="242"/>
      <c r="K47" s="242"/>
      <c r="L47" s="242"/>
      <c r="M47" s="242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2"/>
      <c r="AB47" s="242"/>
      <c r="AC47" s="242"/>
      <c r="AD47" s="242"/>
      <c r="AE47" s="242"/>
      <c r="AF47" s="242"/>
      <c r="AG47" s="242"/>
      <c r="AH47" s="242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Y47" s="32"/>
      <c r="BZ47" s="32"/>
      <c r="CA47" s="32"/>
    </row>
    <row r="48" spans="2:79" ht="11.1" customHeight="1">
      <c r="B48" s="241"/>
      <c r="C48" s="241"/>
      <c r="D48" s="241"/>
      <c r="E48" s="241"/>
      <c r="F48" s="241"/>
      <c r="G48" s="242"/>
      <c r="H48" s="242"/>
      <c r="I48" s="242"/>
      <c r="J48" s="242"/>
      <c r="K48" s="242"/>
      <c r="L48" s="242"/>
      <c r="M48" s="242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2"/>
      <c r="AB48" s="242"/>
      <c r="AC48" s="242"/>
      <c r="AD48" s="242"/>
      <c r="AE48" s="242"/>
      <c r="AF48" s="242"/>
      <c r="AG48" s="242"/>
      <c r="AH48" s="242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Y48" s="32"/>
      <c r="BZ48" s="32"/>
      <c r="CA48" s="32"/>
    </row>
    <row r="49" spans="1:142" ht="11.1" customHeight="1">
      <c r="B49" s="241"/>
      <c r="C49" s="241"/>
      <c r="D49" s="241"/>
      <c r="E49" s="241"/>
      <c r="F49" s="241"/>
      <c r="G49" s="242" t="s">
        <v>184</v>
      </c>
      <c r="H49" s="242"/>
      <c r="I49" s="242"/>
      <c r="J49" s="242"/>
      <c r="K49" s="242"/>
      <c r="L49" s="242"/>
      <c r="M49" s="242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2" t="s">
        <v>76</v>
      </c>
      <c r="AB49" s="242"/>
      <c r="AC49" s="242"/>
      <c r="AD49" s="242"/>
      <c r="AE49" s="242"/>
      <c r="AF49" s="242"/>
      <c r="AG49" s="242"/>
      <c r="AH49" s="242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Y49" s="32"/>
      <c r="BZ49" s="32"/>
      <c r="CA49" s="32"/>
    </row>
    <row r="50" spans="1:142" ht="11.1" customHeight="1">
      <c r="B50" s="241"/>
      <c r="C50" s="241"/>
      <c r="D50" s="241"/>
      <c r="E50" s="241"/>
      <c r="F50" s="241"/>
      <c r="G50" s="242"/>
      <c r="H50" s="242"/>
      <c r="I50" s="242"/>
      <c r="J50" s="242"/>
      <c r="K50" s="242"/>
      <c r="L50" s="242"/>
      <c r="M50" s="242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2"/>
      <c r="AB50" s="242"/>
      <c r="AC50" s="242"/>
      <c r="AD50" s="242"/>
      <c r="AE50" s="242"/>
      <c r="AF50" s="242"/>
      <c r="AG50" s="242"/>
      <c r="AH50" s="242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Y50" s="32"/>
      <c r="BZ50" s="32"/>
      <c r="CA50" s="32"/>
    </row>
    <row r="51" spans="1:142" ht="11.1" customHeight="1">
      <c r="B51" s="241"/>
      <c r="C51" s="241"/>
      <c r="D51" s="241"/>
      <c r="E51" s="241"/>
      <c r="F51" s="241"/>
      <c r="G51" s="242"/>
      <c r="H51" s="242"/>
      <c r="I51" s="242"/>
      <c r="J51" s="242"/>
      <c r="K51" s="242"/>
      <c r="L51" s="242"/>
      <c r="M51" s="242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2"/>
      <c r="AB51" s="242"/>
      <c r="AC51" s="242"/>
      <c r="AD51" s="242"/>
      <c r="AE51" s="242"/>
      <c r="AF51" s="242"/>
      <c r="AG51" s="242"/>
      <c r="AH51" s="242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Y51" s="32"/>
      <c r="BZ51" s="32"/>
      <c r="CA51" s="32"/>
    </row>
    <row r="52" spans="1:142" ht="20.25" customHeight="1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6"/>
      <c r="V52" s="76"/>
      <c r="W52" s="77"/>
      <c r="X52" s="77"/>
      <c r="Y52" s="77"/>
      <c r="Z52" s="256" t="s">
        <v>186</v>
      </c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Y52" s="32"/>
      <c r="BZ52" s="32"/>
      <c r="CA52" s="32"/>
    </row>
    <row r="53" spans="1:142" ht="11.1" customHeight="1">
      <c r="A53" s="125"/>
      <c r="B53" s="125"/>
      <c r="C53" s="192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Y53" s="32"/>
      <c r="BZ53" s="32"/>
      <c r="CA53" s="32"/>
    </row>
    <row r="54" spans="1:142" ht="9.9" customHeight="1">
      <c r="A54" s="81"/>
      <c r="B54" s="81"/>
      <c r="C54" s="81"/>
      <c r="D54" s="81"/>
      <c r="E54" s="81"/>
      <c r="F54" s="81"/>
      <c r="G54" s="81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359" t="s">
        <v>72</v>
      </c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  <c r="AO54" s="82"/>
      <c r="AP54" s="82"/>
      <c r="AQ54" s="82"/>
      <c r="AR54" s="82"/>
      <c r="AS54" s="82"/>
      <c r="AT54" s="82"/>
      <c r="AU54" s="82"/>
      <c r="AV54" s="83"/>
      <c r="AW54" s="83"/>
      <c r="AX54" s="83"/>
      <c r="AY54" s="83"/>
      <c r="AZ54" s="83"/>
      <c r="BA54" s="84"/>
      <c r="BB54" s="84"/>
      <c r="BY54" s="32"/>
      <c r="BZ54" s="32"/>
      <c r="CA54" s="32"/>
    </row>
    <row r="55" spans="1:142" ht="9.9" customHeight="1">
      <c r="A55" s="81"/>
      <c r="B55" s="361">
        <v>0</v>
      </c>
      <c r="C55" s="361"/>
      <c r="D55" s="361"/>
      <c r="E55" s="361"/>
      <c r="F55" s="361"/>
      <c r="G55" s="361"/>
      <c r="H55" s="362" t="str">
        <f>IF(B55&lt;&gt;0,"()内の金額は減免前の金額です","")</f>
        <v/>
      </c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60"/>
      <c r="AM55" s="360"/>
      <c r="AN55" s="360"/>
      <c r="AO55" s="85"/>
      <c r="AP55" s="85"/>
      <c r="AQ55" s="85"/>
      <c r="AR55" s="85"/>
      <c r="AS55" s="85"/>
      <c r="AT55" s="85"/>
      <c r="AU55" s="85"/>
      <c r="AV55" s="83"/>
      <c r="AW55" s="83"/>
      <c r="AX55" s="83"/>
      <c r="AY55" s="83"/>
      <c r="AZ55" s="83"/>
      <c r="BA55" s="84"/>
      <c r="BB55" s="84"/>
      <c r="BY55" s="32"/>
      <c r="BZ55" s="32"/>
      <c r="CA55" s="32"/>
    </row>
    <row r="56" spans="1:142" ht="11.25" customHeight="1">
      <c r="A56" s="38"/>
      <c r="B56" s="352" t="s">
        <v>31</v>
      </c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4"/>
      <c r="X56" s="351" t="s">
        <v>32</v>
      </c>
      <c r="Y56" s="351"/>
      <c r="Z56" s="351"/>
      <c r="AA56" s="351"/>
      <c r="AB56" s="351"/>
      <c r="AC56" s="351"/>
      <c r="AD56" s="351"/>
      <c r="AE56" s="352" t="s">
        <v>54</v>
      </c>
      <c r="AF56" s="353"/>
      <c r="AG56" s="353"/>
      <c r="AH56" s="353"/>
      <c r="AI56" s="354"/>
      <c r="AJ56" s="352" t="s">
        <v>78</v>
      </c>
      <c r="AK56" s="353"/>
      <c r="AL56" s="353"/>
      <c r="AM56" s="353"/>
      <c r="AN56" s="354"/>
      <c r="AO56" s="351" t="s">
        <v>71</v>
      </c>
      <c r="AP56" s="351"/>
      <c r="AQ56" s="351"/>
      <c r="AR56" s="351"/>
      <c r="AS56" s="351"/>
      <c r="AT56" s="351"/>
      <c r="AU56" s="351"/>
      <c r="AV56" s="352" t="s">
        <v>33</v>
      </c>
      <c r="AW56" s="353"/>
      <c r="AX56" s="353"/>
      <c r="AY56" s="353"/>
      <c r="AZ56" s="353"/>
      <c r="BA56" s="354"/>
      <c r="BB56" s="358"/>
      <c r="BY56" s="38"/>
      <c r="BZ56" s="32"/>
      <c r="CA56" s="32"/>
    </row>
    <row r="57" spans="1:142" ht="11.25" customHeight="1" thickBot="1">
      <c r="A57" s="38"/>
      <c r="B57" s="355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W57" s="357"/>
      <c r="X57" s="351"/>
      <c r="Y57" s="351"/>
      <c r="Z57" s="351"/>
      <c r="AA57" s="351"/>
      <c r="AB57" s="351"/>
      <c r="AC57" s="351"/>
      <c r="AD57" s="351"/>
      <c r="AE57" s="355"/>
      <c r="AF57" s="356"/>
      <c r="AG57" s="356"/>
      <c r="AH57" s="356"/>
      <c r="AI57" s="357"/>
      <c r="AJ57" s="355"/>
      <c r="AK57" s="356"/>
      <c r="AL57" s="356"/>
      <c r="AM57" s="356"/>
      <c r="AN57" s="357"/>
      <c r="AO57" s="351"/>
      <c r="AP57" s="351"/>
      <c r="AQ57" s="351"/>
      <c r="AR57" s="351"/>
      <c r="AS57" s="351"/>
      <c r="AT57" s="351"/>
      <c r="AU57" s="351"/>
      <c r="AV57" s="355"/>
      <c r="AW57" s="356"/>
      <c r="AX57" s="356"/>
      <c r="AY57" s="356"/>
      <c r="AZ57" s="356"/>
      <c r="BA57" s="357"/>
      <c r="BB57" s="358"/>
      <c r="BY57" s="38"/>
      <c r="BZ57" s="32"/>
      <c r="CA57" s="32"/>
    </row>
    <row r="58" spans="1:142" s="38" customFormat="1" ht="11.25" customHeight="1">
      <c r="A58" s="336"/>
      <c r="B58" s="290" t="str">
        <f>IFERROR(BP60,"")</f>
        <v/>
      </c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2"/>
      <c r="X58" s="288" t="str">
        <f>IF($B58="","",IF($B$55=0,BQ60,IF($B$55=0.5,BS60,IF($B$55=1,BU60,""))))</f>
        <v/>
      </c>
      <c r="Y58" s="289"/>
      <c r="Z58" s="289"/>
      <c r="AA58" s="289"/>
      <c r="AB58" s="289"/>
      <c r="AC58" s="289"/>
      <c r="AD58" s="289"/>
      <c r="AE58" s="290" t="str">
        <f>IF($B58="","",IF(BQ60=0,0,BV60))</f>
        <v/>
      </c>
      <c r="AF58" s="291"/>
      <c r="AG58" s="291"/>
      <c r="AH58" s="291"/>
      <c r="AI58" s="292"/>
      <c r="AJ58" s="299"/>
      <c r="AK58" s="300"/>
      <c r="AL58" s="300"/>
      <c r="AM58" s="300"/>
      <c r="AN58" s="301"/>
      <c r="AO58" s="308" t="str">
        <f>IF(AJ58="","",IFERROR(X58*AJ58,""))</f>
        <v/>
      </c>
      <c r="AP58" s="309"/>
      <c r="AQ58" s="309"/>
      <c r="AR58" s="309"/>
      <c r="AS58" s="309"/>
      <c r="AT58" s="309"/>
      <c r="AU58" s="310"/>
      <c r="AV58" s="322"/>
      <c r="AW58" s="323"/>
      <c r="AX58" s="323"/>
      <c r="AY58" s="323"/>
      <c r="AZ58" s="323"/>
      <c r="BA58" s="324"/>
      <c r="BB58" s="331"/>
      <c r="BE58" s="86"/>
      <c r="BP58" s="347" t="s">
        <v>48</v>
      </c>
      <c r="BQ58" s="349" t="s">
        <v>56</v>
      </c>
      <c r="BR58" s="343" t="s">
        <v>57</v>
      </c>
      <c r="BS58" s="341" t="s">
        <v>58</v>
      </c>
      <c r="BT58" s="343" t="s">
        <v>59</v>
      </c>
      <c r="BU58" s="341" t="s">
        <v>63</v>
      </c>
      <c r="BV58" s="345" t="s">
        <v>55</v>
      </c>
      <c r="BZ58" s="32"/>
      <c r="CA58" s="32"/>
    </row>
    <row r="59" spans="1:142" s="38" customFormat="1" ht="11.25" customHeight="1" thickBot="1">
      <c r="A59" s="336"/>
      <c r="B59" s="293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5"/>
      <c r="X59" s="288"/>
      <c r="Y59" s="289"/>
      <c r="Z59" s="289"/>
      <c r="AA59" s="289"/>
      <c r="AB59" s="289"/>
      <c r="AC59" s="289"/>
      <c r="AD59" s="289"/>
      <c r="AE59" s="293"/>
      <c r="AF59" s="294"/>
      <c r="AG59" s="294"/>
      <c r="AH59" s="294"/>
      <c r="AI59" s="295"/>
      <c r="AJ59" s="302"/>
      <c r="AK59" s="303"/>
      <c r="AL59" s="303"/>
      <c r="AM59" s="303"/>
      <c r="AN59" s="304"/>
      <c r="AO59" s="288"/>
      <c r="AP59" s="289"/>
      <c r="AQ59" s="289"/>
      <c r="AR59" s="289"/>
      <c r="AS59" s="289"/>
      <c r="AT59" s="289"/>
      <c r="AU59" s="311"/>
      <c r="AV59" s="325"/>
      <c r="AW59" s="326"/>
      <c r="AX59" s="326"/>
      <c r="AY59" s="326"/>
      <c r="AZ59" s="326"/>
      <c r="BA59" s="327"/>
      <c r="BB59" s="331"/>
      <c r="BP59" s="348"/>
      <c r="BQ59" s="350"/>
      <c r="BR59" s="344"/>
      <c r="BS59" s="342"/>
      <c r="BT59" s="344"/>
      <c r="BU59" s="342"/>
      <c r="BV59" s="346"/>
      <c r="BZ59" s="32"/>
      <c r="CA59" s="32"/>
    </row>
    <row r="60" spans="1:142" ht="9.9" customHeight="1">
      <c r="A60" s="336"/>
      <c r="B60" s="296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8"/>
      <c r="X60" s="89" t="s">
        <v>52</v>
      </c>
      <c r="Y60" s="321" t="str">
        <f>IF($B58="","",IF($B$55=0,"",BQ60))</f>
        <v/>
      </c>
      <c r="Z60" s="321"/>
      <c r="AA60" s="321"/>
      <c r="AB60" s="321"/>
      <c r="AC60" s="321"/>
      <c r="AD60" s="90" t="s">
        <v>53</v>
      </c>
      <c r="AE60" s="296"/>
      <c r="AF60" s="297"/>
      <c r="AG60" s="297"/>
      <c r="AH60" s="297"/>
      <c r="AI60" s="298"/>
      <c r="AJ60" s="305"/>
      <c r="AK60" s="306"/>
      <c r="AL60" s="306"/>
      <c r="AM60" s="306"/>
      <c r="AN60" s="307"/>
      <c r="AO60" s="89" t="s">
        <v>52</v>
      </c>
      <c r="AP60" s="321" t="str">
        <f>IF(AJ58="","",IF($B$55=0,"",IFERROR(Y60*AJ58,"")))</f>
        <v/>
      </c>
      <c r="AQ60" s="321"/>
      <c r="AR60" s="321"/>
      <c r="AS60" s="321"/>
      <c r="AT60" s="321"/>
      <c r="AU60" s="90" t="s">
        <v>53</v>
      </c>
      <c r="AV60" s="328"/>
      <c r="AW60" s="329"/>
      <c r="AX60" s="329"/>
      <c r="AY60" s="329"/>
      <c r="AZ60" s="329"/>
      <c r="BA60" s="330"/>
      <c r="BB60" s="331"/>
      <c r="BM60" s="315">
        <v>1</v>
      </c>
      <c r="BN60" s="315"/>
      <c r="BO60" s="315"/>
      <c r="BP60" s="333" t="e">
        <f>VLOOKUP(BM60,設備機器一覧!I:J,2,FALSE)</f>
        <v>#N/A</v>
      </c>
      <c r="BQ60" s="340">
        <f>IFERROR(VLOOKUP(BP60,設備機器一覧!C:E,2,FALSE),0)</f>
        <v>0</v>
      </c>
      <c r="BR60" s="339" t="str">
        <f>IFERROR(VLOOKUP(BP60,設備機器一覧!C:E,3,FALSE),"")</f>
        <v/>
      </c>
      <c r="BS60" s="338">
        <f>IFERROR(VLOOKUP(BP60,設備機器一覧!C:E,4,FALSE),0)</f>
        <v>0</v>
      </c>
      <c r="BT60" s="339" t="str">
        <f>IFERROR(VLOOKUP(BP60,設備機器一覧!C:E,5,FALSE),"")</f>
        <v/>
      </c>
      <c r="BU60" s="339">
        <v>0</v>
      </c>
      <c r="BV60" s="339" t="str">
        <f>IFERROR(VLOOKUP(BP60,設備機器一覧!C:F,4,FALSE),"")</f>
        <v/>
      </c>
      <c r="BZ60" s="32"/>
      <c r="CA60" s="32"/>
    </row>
    <row r="61" spans="1:142" ht="9.9" customHeight="1">
      <c r="A61" s="336"/>
      <c r="B61" s="290" t="str">
        <f>IFERROR(BP63,"")</f>
        <v/>
      </c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2"/>
      <c r="X61" s="288" t="str">
        <f>IF($B61="","",IF($B$55=0,BQ63,IF($B$55=0.5,BS63,IF($B$55=1,BU63,""))))</f>
        <v/>
      </c>
      <c r="Y61" s="289"/>
      <c r="Z61" s="289"/>
      <c r="AA61" s="289"/>
      <c r="AB61" s="289"/>
      <c r="AC61" s="289"/>
      <c r="AD61" s="289"/>
      <c r="AE61" s="290" t="str">
        <f>IF($B61="","",IF(BQ63=0,0,BV63))</f>
        <v/>
      </c>
      <c r="AF61" s="291"/>
      <c r="AG61" s="291"/>
      <c r="AH61" s="291"/>
      <c r="AI61" s="292"/>
      <c r="AJ61" s="299"/>
      <c r="AK61" s="300"/>
      <c r="AL61" s="300"/>
      <c r="AM61" s="300"/>
      <c r="AN61" s="301"/>
      <c r="AO61" s="308" t="str">
        <f t="shared" ref="AO61" si="0">IF(AJ61="","",IFERROR(X61*AJ61,""))</f>
        <v/>
      </c>
      <c r="AP61" s="309"/>
      <c r="AQ61" s="309"/>
      <c r="AR61" s="309"/>
      <c r="AS61" s="309"/>
      <c r="AT61" s="309"/>
      <c r="AU61" s="310"/>
      <c r="AV61" s="322"/>
      <c r="AW61" s="323"/>
      <c r="AX61" s="323"/>
      <c r="AY61" s="323"/>
      <c r="AZ61" s="323"/>
      <c r="BA61" s="324"/>
      <c r="BB61" s="331"/>
      <c r="BE61" s="86"/>
      <c r="BM61" s="315"/>
      <c r="BN61" s="315"/>
      <c r="BO61" s="315"/>
      <c r="BP61" s="333"/>
      <c r="BQ61" s="335"/>
      <c r="BR61" s="320"/>
      <c r="BS61" s="319"/>
      <c r="BT61" s="320"/>
      <c r="BU61" s="320"/>
      <c r="BV61" s="320"/>
      <c r="BZ61" s="32"/>
      <c r="CA61" s="32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</row>
    <row r="62" spans="1:142" ht="9.9" customHeight="1">
      <c r="A62" s="336"/>
      <c r="B62" s="293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5"/>
      <c r="X62" s="288"/>
      <c r="Y62" s="289"/>
      <c r="Z62" s="289"/>
      <c r="AA62" s="289"/>
      <c r="AB62" s="289"/>
      <c r="AC62" s="289"/>
      <c r="AD62" s="289"/>
      <c r="AE62" s="293"/>
      <c r="AF62" s="294"/>
      <c r="AG62" s="294"/>
      <c r="AH62" s="294"/>
      <c r="AI62" s="295"/>
      <c r="AJ62" s="302"/>
      <c r="AK62" s="303"/>
      <c r="AL62" s="303"/>
      <c r="AM62" s="303"/>
      <c r="AN62" s="304"/>
      <c r="AO62" s="288"/>
      <c r="AP62" s="289"/>
      <c r="AQ62" s="289"/>
      <c r="AR62" s="289"/>
      <c r="AS62" s="289"/>
      <c r="AT62" s="289"/>
      <c r="AU62" s="311"/>
      <c r="AV62" s="325"/>
      <c r="AW62" s="326"/>
      <c r="AX62" s="326"/>
      <c r="AY62" s="326"/>
      <c r="AZ62" s="326"/>
      <c r="BA62" s="327"/>
      <c r="BB62" s="331"/>
      <c r="BE62" s="39"/>
      <c r="BM62" s="315"/>
      <c r="BN62" s="315"/>
      <c r="BO62" s="315"/>
      <c r="BP62" s="334"/>
      <c r="BQ62" s="335"/>
      <c r="BR62" s="320"/>
      <c r="BS62" s="319"/>
      <c r="BT62" s="320"/>
      <c r="BU62" s="320"/>
      <c r="BV62" s="320"/>
      <c r="BZ62" s="32"/>
      <c r="CA62" s="32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</row>
    <row r="63" spans="1:142" ht="9.9" customHeight="1">
      <c r="A63" s="336"/>
      <c r="B63" s="296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8"/>
      <c r="X63" s="89" t="s">
        <v>52</v>
      </c>
      <c r="Y63" s="321" t="str">
        <f>IF($B61="","",IF($B$55=0,"",BQ63))</f>
        <v/>
      </c>
      <c r="Z63" s="321"/>
      <c r="AA63" s="321"/>
      <c r="AB63" s="321"/>
      <c r="AC63" s="321"/>
      <c r="AD63" s="90" t="s">
        <v>53</v>
      </c>
      <c r="AE63" s="296"/>
      <c r="AF63" s="297"/>
      <c r="AG63" s="297"/>
      <c r="AH63" s="297"/>
      <c r="AI63" s="298"/>
      <c r="AJ63" s="305"/>
      <c r="AK63" s="306"/>
      <c r="AL63" s="306"/>
      <c r="AM63" s="306"/>
      <c r="AN63" s="307"/>
      <c r="AO63" s="89" t="s">
        <v>52</v>
      </c>
      <c r="AP63" s="321" t="str">
        <f t="shared" ref="AP63" si="1">IF(AJ61="","",IF($B$55=0,"",IFERROR(Y63*AJ61,"")))</f>
        <v/>
      </c>
      <c r="AQ63" s="321"/>
      <c r="AR63" s="321"/>
      <c r="AS63" s="321"/>
      <c r="AT63" s="321"/>
      <c r="AU63" s="90" t="s">
        <v>53</v>
      </c>
      <c r="AV63" s="328"/>
      <c r="AW63" s="329"/>
      <c r="AX63" s="329"/>
      <c r="AY63" s="329"/>
      <c r="AZ63" s="329"/>
      <c r="BA63" s="330"/>
      <c r="BB63" s="331"/>
      <c r="BE63" s="91"/>
      <c r="BM63" s="315">
        <v>2</v>
      </c>
      <c r="BN63" s="315"/>
      <c r="BO63" s="315"/>
      <c r="BP63" s="332" t="e">
        <f>VLOOKUP(BM63,設備機器一覧!I:J,2,FALSE)</f>
        <v>#N/A</v>
      </c>
      <c r="BQ63" s="335">
        <f>IFERROR(VLOOKUP(BP63,設備機器一覧!C:E,2,FALSE),0)</f>
        <v>0</v>
      </c>
      <c r="BR63" s="320" t="str">
        <f>IFERROR(VLOOKUP(BP63,設備機器一覧!C:E,3,FALSE),"")</f>
        <v/>
      </c>
      <c r="BS63" s="319">
        <f>IFERROR(VLOOKUP(BP63,設備機器一覧!C:E,4,FALSE),0)</f>
        <v>0</v>
      </c>
      <c r="BT63" s="320" t="str">
        <f>IFERROR(VLOOKUP(BP63,設備機器一覧!C:E,5,FALSE),"")</f>
        <v/>
      </c>
      <c r="BU63" s="320">
        <v>0</v>
      </c>
      <c r="BV63" s="320" t="str">
        <f>IFERROR(VLOOKUP(BP63,設備機器一覧!C:F,4,FALSE),"")</f>
        <v/>
      </c>
      <c r="BZ63" s="32"/>
      <c r="CA63" s="32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</row>
    <row r="64" spans="1:142" ht="9.9" customHeight="1">
      <c r="A64" s="336"/>
      <c r="B64" s="290" t="str">
        <f>IFERROR(BP66,"")</f>
        <v/>
      </c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2"/>
      <c r="X64" s="288" t="str">
        <f>IF($B64="","",IF($B$55=0,BQ66,IF($B$55=0.5,BS66,IF($B$55=1,BU66,""))))</f>
        <v/>
      </c>
      <c r="Y64" s="289"/>
      <c r="Z64" s="289"/>
      <c r="AA64" s="289"/>
      <c r="AB64" s="289"/>
      <c r="AC64" s="289"/>
      <c r="AD64" s="289"/>
      <c r="AE64" s="290" t="str">
        <f>IF($B64="","",IF(BQ66=0,0,BV66))</f>
        <v/>
      </c>
      <c r="AF64" s="291"/>
      <c r="AG64" s="291"/>
      <c r="AH64" s="291"/>
      <c r="AI64" s="292"/>
      <c r="AJ64" s="299"/>
      <c r="AK64" s="300"/>
      <c r="AL64" s="300"/>
      <c r="AM64" s="300"/>
      <c r="AN64" s="301"/>
      <c r="AO64" s="308" t="str">
        <f t="shared" ref="AO64" si="2">IF(AJ64="","",IFERROR(X64*AJ64,""))</f>
        <v/>
      </c>
      <c r="AP64" s="309"/>
      <c r="AQ64" s="309"/>
      <c r="AR64" s="309"/>
      <c r="AS64" s="309"/>
      <c r="AT64" s="309"/>
      <c r="AU64" s="310"/>
      <c r="AV64" s="322"/>
      <c r="AW64" s="323"/>
      <c r="AX64" s="323"/>
      <c r="AY64" s="323"/>
      <c r="AZ64" s="323"/>
      <c r="BA64" s="324"/>
      <c r="BB64" s="331"/>
      <c r="BE64" s="91"/>
      <c r="BM64" s="315"/>
      <c r="BN64" s="315"/>
      <c r="BO64" s="315"/>
      <c r="BP64" s="333"/>
      <c r="BQ64" s="335"/>
      <c r="BR64" s="320"/>
      <c r="BS64" s="319"/>
      <c r="BT64" s="320"/>
      <c r="BU64" s="320"/>
      <c r="BV64" s="320"/>
      <c r="BZ64" s="32"/>
      <c r="CA64" s="32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</row>
    <row r="65" spans="1:145" ht="9.9" customHeight="1">
      <c r="A65" s="336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5"/>
      <c r="X65" s="288"/>
      <c r="Y65" s="289"/>
      <c r="Z65" s="289"/>
      <c r="AA65" s="289"/>
      <c r="AB65" s="289"/>
      <c r="AC65" s="289"/>
      <c r="AD65" s="289"/>
      <c r="AE65" s="293"/>
      <c r="AF65" s="294"/>
      <c r="AG65" s="294"/>
      <c r="AH65" s="294"/>
      <c r="AI65" s="295"/>
      <c r="AJ65" s="302"/>
      <c r="AK65" s="303"/>
      <c r="AL65" s="303"/>
      <c r="AM65" s="303"/>
      <c r="AN65" s="304"/>
      <c r="AO65" s="288"/>
      <c r="AP65" s="289"/>
      <c r="AQ65" s="289"/>
      <c r="AR65" s="289"/>
      <c r="AS65" s="289"/>
      <c r="AT65" s="289"/>
      <c r="AU65" s="311"/>
      <c r="AV65" s="325"/>
      <c r="AW65" s="326"/>
      <c r="AX65" s="326"/>
      <c r="AY65" s="326"/>
      <c r="AZ65" s="326"/>
      <c r="BA65" s="327"/>
      <c r="BB65" s="331"/>
      <c r="BE65" s="91"/>
      <c r="BM65" s="315"/>
      <c r="BN65" s="315"/>
      <c r="BO65" s="315"/>
      <c r="BP65" s="334"/>
      <c r="BQ65" s="335"/>
      <c r="BR65" s="320"/>
      <c r="BS65" s="319"/>
      <c r="BT65" s="320"/>
      <c r="BU65" s="320"/>
      <c r="BV65" s="320"/>
      <c r="BZ65" s="32"/>
      <c r="CA65" s="32"/>
      <c r="CN65" s="92"/>
      <c r="CO65" s="337"/>
      <c r="CP65" s="337"/>
      <c r="CQ65" s="337"/>
      <c r="CR65" s="337"/>
      <c r="CS65" s="337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</row>
    <row r="66" spans="1:145" ht="9.9" customHeight="1">
      <c r="A66" s="336"/>
      <c r="B66" s="296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8"/>
      <c r="X66" s="89" t="s">
        <v>52</v>
      </c>
      <c r="Y66" s="321" t="str">
        <f>IF($B64="","",IF($B$55=0,"",BQ66))</f>
        <v/>
      </c>
      <c r="Z66" s="321"/>
      <c r="AA66" s="321"/>
      <c r="AB66" s="321"/>
      <c r="AC66" s="321"/>
      <c r="AD66" s="90" t="s">
        <v>53</v>
      </c>
      <c r="AE66" s="296"/>
      <c r="AF66" s="297"/>
      <c r="AG66" s="297"/>
      <c r="AH66" s="297"/>
      <c r="AI66" s="298"/>
      <c r="AJ66" s="305"/>
      <c r="AK66" s="306"/>
      <c r="AL66" s="306"/>
      <c r="AM66" s="306"/>
      <c r="AN66" s="307"/>
      <c r="AO66" s="89" t="s">
        <v>52</v>
      </c>
      <c r="AP66" s="321" t="str">
        <f t="shared" ref="AP66" si="3">IF(AJ64="","",IF($B$55=0,"",IFERROR(Y66*AJ64,"")))</f>
        <v/>
      </c>
      <c r="AQ66" s="321"/>
      <c r="AR66" s="321"/>
      <c r="AS66" s="321"/>
      <c r="AT66" s="321"/>
      <c r="AU66" s="90" t="s">
        <v>53</v>
      </c>
      <c r="AV66" s="328"/>
      <c r="AW66" s="329"/>
      <c r="AX66" s="329"/>
      <c r="AY66" s="329"/>
      <c r="AZ66" s="329"/>
      <c r="BA66" s="330"/>
      <c r="BB66" s="331"/>
      <c r="BE66" s="93"/>
      <c r="BM66" s="315">
        <v>3</v>
      </c>
      <c r="BN66" s="315"/>
      <c r="BO66" s="315"/>
      <c r="BP66" s="332" t="e">
        <f>VLOOKUP(BM66,設備機器一覧!I:J,2,FALSE)</f>
        <v>#N/A</v>
      </c>
      <c r="BQ66" s="335">
        <f>IFERROR(VLOOKUP(BP66,設備機器一覧!C:E,2,FALSE),0)</f>
        <v>0</v>
      </c>
      <c r="BR66" s="320" t="str">
        <f>IFERROR(VLOOKUP(BP66,設備機器一覧!C:E,3,FALSE),"")</f>
        <v/>
      </c>
      <c r="BS66" s="319">
        <f>IFERROR(VLOOKUP(BP66,設備機器一覧!C:E,4,FALSE),0)</f>
        <v>0</v>
      </c>
      <c r="BT66" s="320" t="str">
        <f>IFERROR(VLOOKUP(BP66,設備機器一覧!C:E,5,FALSE),"")</f>
        <v/>
      </c>
      <c r="BU66" s="320">
        <v>0</v>
      </c>
      <c r="BV66" s="320" t="str">
        <f>IFERROR(VLOOKUP(BP66,設備機器一覧!C:F,4,FALSE),"")</f>
        <v/>
      </c>
      <c r="BZ66" s="32"/>
      <c r="CA66" s="32"/>
      <c r="CN66" s="92"/>
      <c r="CO66" s="337"/>
      <c r="CP66" s="337"/>
      <c r="CQ66" s="337"/>
      <c r="CR66" s="337"/>
      <c r="CS66" s="337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</row>
    <row r="67" spans="1:145" ht="9.9" customHeight="1">
      <c r="A67" s="336"/>
      <c r="B67" s="290" t="str">
        <f>IFERROR(BP69,"")</f>
        <v/>
      </c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2"/>
      <c r="X67" s="288" t="str">
        <f>IF($B67="","",IF($B$55=0,BQ69,IF($B$55=0.5,BS69,IF($B$55=1,BU69,""))))</f>
        <v/>
      </c>
      <c r="Y67" s="289"/>
      <c r="Z67" s="289"/>
      <c r="AA67" s="289"/>
      <c r="AB67" s="289"/>
      <c r="AC67" s="289"/>
      <c r="AD67" s="289"/>
      <c r="AE67" s="290" t="str">
        <f>IF($B67="","",IF(BQ69=0,0,BV69))</f>
        <v/>
      </c>
      <c r="AF67" s="291"/>
      <c r="AG67" s="291"/>
      <c r="AH67" s="291"/>
      <c r="AI67" s="292"/>
      <c r="AJ67" s="299"/>
      <c r="AK67" s="300"/>
      <c r="AL67" s="300"/>
      <c r="AM67" s="300"/>
      <c r="AN67" s="301"/>
      <c r="AO67" s="308" t="str">
        <f t="shared" ref="AO67" si="4">IF(AJ67="","",IFERROR(X67*AJ67,""))</f>
        <v/>
      </c>
      <c r="AP67" s="309"/>
      <c r="AQ67" s="309"/>
      <c r="AR67" s="309"/>
      <c r="AS67" s="309"/>
      <c r="AT67" s="309"/>
      <c r="AU67" s="310"/>
      <c r="AV67" s="322"/>
      <c r="AW67" s="323"/>
      <c r="AX67" s="323"/>
      <c r="AY67" s="323"/>
      <c r="AZ67" s="323"/>
      <c r="BA67" s="324"/>
      <c r="BB67" s="331"/>
      <c r="BE67" s="93"/>
      <c r="BM67" s="315"/>
      <c r="BN67" s="315"/>
      <c r="BO67" s="315"/>
      <c r="BP67" s="333"/>
      <c r="BQ67" s="335"/>
      <c r="BR67" s="320"/>
      <c r="BS67" s="319"/>
      <c r="BT67" s="320"/>
      <c r="BU67" s="320"/>
      <c r="BV67" s="320"/>
      <c r="BZ67" s="32"/>
      <c r="CA67" s="32"/>
      <c r="CN67" s="92"/>
      <c r="CO67" s="337"/>
      <c r="CP67" s="337"/>
      <c r="CQ67" s="337"/>
      <c r="CR67" s="337"/>
      <c r="CS67" s="337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</row>
    <row r="68" spans="1:145" ht="9.9" customHeight="1">
      <c r="A68" s="336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5"/>
      <c r="X68" s="288"/>
      <c r="Y68" s="289"/>
      <c r="Z68" s="289"/>
      <c r="AA68" s="289"/>
      <c r="AB68" s="289"/>
      <c r="AC68" s="289"/>
      <c r="AD68" s="289"/>
      <c r="AE68" s="293"/>
      <c r="AF68" s="294"/>
      <c r="AG68" s="294"/>
      <c r="AH68" s="294"/>
      <c r="AI68" s="295"/>
      <c r="AJ68" s="302"/>
      <c r="AK68" s="303"/>
      <c r="AL68" s="303"/>
      <c r="AM68" s="303"/>
      <c r="AN68" s="304"/>
      <c r="AO68" s="288"/>
      <c r="AP68" s="289"/>
      <c r="AQ68" s="289"/>
      <c r="AR68" s="289"/>
      <c r="AS68" s="289"/>
      <c r="AT68" s="289"/>
      <c r="AU68" s="311"/>
      <c r="AV68" s="325"/>
      <c r="AW68" s="326"/>
      <c r="AX68" s="326"/>
      <c r="AY68" s="326"/>
      <c r="AZ68" s="326"/>
      <c r="BA68" s="327"/>
      <c r="BB68" s="331"/>
      <c r="BE68" s="93"/>
      <c r="BM68" s="315"/>
      <c r="BN68" s="315"/>
      <c r="BO68" s="315"/>
      <c r="BP68" s="334"/>
      <c r="BQ68" s="335"/>
      <c r="BR68" s="320"/>
      <c r="BS68" s="319"/>
      <c r="BT68" s="320"/>
      <c r="BU68" s="320"/>
      <c r="BV68" s="320"/>
      <c r="BZ68" s="32"/>
      <c r="CA68" s="32"/>
      <c r="CN68" s="92"/>
      <c r="CO68" s="94"/>
      <c r="CP68" s="94"/>
      <c r="CQ68" s="94"/>
      <c r="CR68" s="94"/>
      <c r="CS68" s="95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</row>
    <row r="69" spans="1:145" ht="9.9" customHeight="1">
      <c r="A69" s="336"/>
      <c r="B69" s="296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8"/>
      <c r="X69" s="89" t="s">
        <v>52</v>
      </c>
      <c r="Y69" s="321" t="str">
        <f>IF($B67="","",IF($B$55=0,"",BQ69))</f>
        <v/>
      </c>
      <c r="Z69" s="321"/>
      <c r="AA69" s="321"/>
      <c r="AB69" s="321"/>
      <c r="AC69" s="321"/>
      <c r="AD69" s="90" t="s">
        <v>53</v>
      </c>
      <c r="AE69" s="296"/>
      <c r="AF69" s="297"/>
      <c r="AG69" s="297"/>
      <c r="AH69" s="297"/>
      <c r="AI69" s="298"/>
      <c r="AJ69" s="305"/>
      <c r="AK69" s="306"/>
      <c r="AL69" s="306"/>
      <c r="AM69" s="306"/>
      <c r="AN69" s="307"/>
      <c r="AO69" s="89" t="s">
        <v>52</v>
      </c>
      <c r="AP69" s="321" t="str">
        <f t="shared" ref="AP69" si="5">IF(AJ67="","",IF($B$55=0,"",IFERROR(Y69*AJ67,"")))</f>
        <v/>
      </c>
      <c r="AQ69" s="321"/>
      <c r="AR69" s="321"/>
      <c r="AS69" s="321"/>
      <c r="AT69" s="321"/>
      <c r="AU69" s="90" t="s">
        <v>53</v>
      </c>
      <c r="AV69" s="328"/>
      <c r="AW69" s="329"/>
      <c r="AX69" s="329"/>
      <c r="AY69" s="329"/>
      <c r="AZ69" s="329"/>
      <c r="BA69" s="330"/>
      <c r="BB69" s="331"/>
      <c r="BE69" s="93"/>
      <c r="BM69" s="315">
        <v>4</v>
      </c>
      <c r="BN69" s="315"/>
      <c r="BO69" s="315"/>
      <c r="BP69" s="332" t="e">
        <f>VLOOKUP(BM69,設備機器一覧!I:J,2,FALSE)</f>
        <v>#N/A</v>
      </c>
      <c r="BQ69" s="335">
        <f>IFERROR(VLOOKUP(BP69,設備機器一覧!C:E,2,FALSE),0)</f>
        <v>0</v>
      </c>
      <c r="BR69" s="320" t="str">
        <f>IFERROR(VLOOKUP(BP69,設備機器一覧!C:E,3,FALSE),"")</f>
        <v/>
      </c>
      <c r="BS69" s="319">
        <f>IFERROR(VLOOKUP(BP69,設備機器一覧!C:E,4,FALSE),0)</f>
        <v>0</v>
      </c>
      <c r="BT69" s="320" t="str">
        <f>IFERROR(VLOOKUP(BP69,設備機器一覧!C:E,5,FALSE),"")</f>
        <v/>
      </c>
      <c r="BU69" s="320">
        <v>0</v>
      </c>
      <c r="BV69" s="320" t="str">
        <f>IFERROR(VLOOKUP(BP69,設備機器一覧!C:F,4,FALSE),"")</f>
        <v/>
      </c>
      <c r="BZ69" s="32"/>
      <c r="CA69" s="32"/>
      <c r="CN69" s="92"/>
      <c r="CO69" s="95"/>
      <c r="CP69" s="95"/>
      <c r="CQ69" s="95"/>
      <c r="CR69" s="95"/>
      <c r="CS69" s="95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</row>
    <row r="70" spans="1:145" ht="9.9" customHeight="1">
      <c r="A70" s="336"/>
      <c r="B70" s="290" t="str">
        <f>IFERROR(BP72,"")</f>
        <v/>
      </c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2"/>
      <c r="X70" s="288" t="str">
        <f>IF($B70="","",IF($B$55=0,BQ72,IF($B$55=0.5,BS72,IF($B$55=1,BU72,""))))</f>
        <v/>
      </c>
      <c r="Y70" s="289"/>
      <c r="Z70" s="289"/>
      <c r="AA70" s="289"/>
      <c r="AB70" s="289"/>
      <c r="AC70" s="289"/>
      <c r="AD70" s="289"/>
      <c r="AE70" s="290" t="str">
        <f>IF($B70="","",IF(BQ72=0,0,BV72))</f>
        <v/>
      </c>
      <c r="AF70" s="291"/>
      <c r="AG70" s="291"/>
      <c r="AH70" s="291"/>
      <c r="AI70" s="292"/>
      <c r="AJ70" s="299"/>
      <c r="AK70" s="300"/>
      <c r="AL70" s="300"/>
      <c r="AM70" s="300"/>
      <c r="AN70" s="301"/>
      <c r="AO70" s="308" t="str">
        <f t="shared" ref="AO70" si="6">IF(AJ70="","",IFERROR(X70*AJ70,""))</f>
        <v/>
      </c>
      <c r="AP70" s="309"/>
      <c r="AQ70" s="309"/>
      <c r="AR70" s="309"/>
      <c r="AS70" s="309"/>
      <c r="AT70" s="309"/>
      <c r="AU70" s="310"/>
      <c r="AV70" s="322"/>
      <c r="AW70" s="323"/>
      <c r="AX70" s="323"/>
      <c r="AY70" s="323"/>
      <c r="AZ70" s="323"/>
      <c r="BA70" s="324"/>
      <c r="BB70" s="331"/>
      <c r="BE70" s="93"/>
      <c r="BM70" s="315"/>
      <c r="BN70" s="315"/>
      <c r="BO70" s="315"/>
      <c r="BP70" s="333"/>
      <c r="BQ70" s="335"/>
      <c r="BR70" s="320"/>
      <c r="BS70" s="319"/>
      <c r="BT70" s="320"/>
      <c r="BU70" s="320"/>
      <c r="BV70" s="320"/>
      <c r="BZ70" s="32"/>
      <c r="CA70" s="32"/>
      <c r="CN70" s="92"/>
      <c r="CO70" s="95"/>
      <c r="CP70" s="95"/>
      <c r="CQ70" s="95"/>
      <c r="CR70" s="95"/>
      <c r="CS70" s="95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</row>
    <row r="71" spans="1:145" ht="9.9" customHeight="1">
      <c r="A71" s="336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5"/>
      <c r="X71" s="288"/>
      <c r="Y71" s="289"/>
      <c r="Z71" s="289"/>
      <c r="AA71" s="289"/>
      <c r="AB71" s="289"/>
      <c r="AC71" s="289"/>
      <c r="AD71" s="289"/>
      <c r="AE71" s="293"/>
      <c r="AF71" s="294"/>
      <c r="AG71" s="294"/>
      <c r="AH71" s="294"/>
      <c r="AI71" s="295"/>
      <c r="AJ71" s="302"/>
      <c r="AK71" s="303"/>
      <c r="AL71" s="303"/>
      <c r="AM71" s="303"/>
      <c r="AN71" s="304"/>
      <c r="AO71" s="288"/>
      <c r="AP71" s="289"/>
      <c r="AQ71" s="289"/>
      <c r="AR71" s="289"/>
      <c r="AS71" s="289"/>
      <c r="AT71" s="289"/>
      <c r="AU71" s="311"/>
      <c r="AV71" s="325"/>
      <c r="AW71" s="326"/>
      <c r="AX71" s="326"/>
      <c r="AY71" s="326"/>
      <c r="AZ71" s="326"/>
      <c r="BA71" s="327"/>
      <c r="BB71" s="331"/>
      <c r="BM71" s="315"/>
      <c r="BN71" s="315"/>
      <c r="BO71" s="315"/>
      <c r="BP71" s="334"/>
      <c r="BQ71" s="335"/>
      <c r="BR71" s="320"/>
      <c r="BS71" s="319"/>
      <c r="BT71" s="320"/>
      <c r="BU71" s="320"/>
      <c r="BV71" s="320"/>
      <c r="BZ71" s="32"/>
      <c r="CA71" s="32"/>
      <c r="CN71" s="92"/>
      <c r="CO71" s="94"/>
      <c r="CP71" s="96"/>
      <c r="CQ71" s="96"/>
      <c r="CR71" s="96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</row>
    <row r="72" spans="1:145" ht="9.9" customHeight="1">
      <c r="A72" s="336"/>
      <c r="B72" s="296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8"/>
      <c r="X72" s="89" t="s">
        <v>52</v>
      </c>
      <c r="Y72" s="321" t="str">
        <f>IF($B70="","",IF($B$55=0,"",BQ72))</f>
        <v/>
      </c>
      <c r="Z72" s="321"/>
      <c r="AA72" s="321"/>
      <c r="AB72" s="321"/>
      <c r="AC72" s="321"/>
      <c r="AD72" s="90" t="s">
        <v>53</v>
      </c>
      <c r="AE72" s="296"/>
      <c r="AF72" s="297"/>
      <c r="AG72" s="297"/>
      <c r="AH72" s="297"/>
      <c r="AI72" s="298"/>
      <c r="AJ72" s="305"/>
      <c r="AK72" s="306"/>
      <c r="AL72" s="306"/>
      <c r="AM72" s="306"/>
      <c r="AN72" s="307"/>
      <c r="AO72" s="89" t="s">
        <v>52</v>
      </c>
      <c r="AP72" s="321" t="str">
        <f t="shared" ref="AP72" si="7">IF(AJ70="","",IF($B$55=0,"",IFERROR(Y72*AJ70,"")))</f>
        <v/>
      </c>
      <c r="AQ72" s="321"/>
      <c r="AR72" s="321"/>
      <c r="AS72" s="321"/>
      <c r="AT72" s="321"/>
      <c r="AU72" s="90" t="s">
        <v>53</v>
      </c>
      <c r="AV72" s="328"/>
      <c r="AW72" s="329"/>
      <c r="AX72" s="329"/>
      <c r="AY72" s="329"/>
      <c r="AZ72" s="329"/>
      <c r="BA72" s="330"/>
      <c r="BB72" s="331"/>
      <c r="BM72" s="315">
        <v>5</v>
      </c>
      <c r="BN72" s="315"/>
      <c r="BO72" s="315"/>
      <c r="BP72" s="332" t="e">
        <f>VLOOKUP(BM72,設備機器一覧!I:J,2,FALSE)</f>
        <v>#N/A</v>
      </c>
      <c r="BQ72" s="335">
        <f>IFERROR(VLOOKUP(BP72,設備機器一覧!C:E,2,FALSE),0)</f>
        <v>0</v>
      </c>
      <c r="BR72" s="320" t="str">
        <f>IFERROR(VLOOKUP(BP72,設備機器一覧!C:E,3,FALSE),"")</f>
        <v/>
      </c>
      <c r="BS72" s="319">
        <f>IFERROR(VLOOKUP(BP72,設備機器一覧!C:E,4,FALSE),0)</f>
        <v>0</v>
      </c>
      <c r="BT72" s="320" t="str">
        <f>IFERROR(VLOOKUP(BP72,設備機器一覧!C:E,5,FALSE),"")</f>
        <v/>
      </c>
      <c r="BU72" s="320">
        <v>0</v>
      </c>
      <c r="BV72" s="320" t="str">
        <f>IFERROR(VLOOKUP(BP72,設備機器一覧!C:F,4,FALSE),"")</f>
        <v/>
      </c>
      <c r="BZ72" s="32"/>
      <c r="CA72" s="32"/>
      <c r="CN72" s="92"/>
      <c r="CO72" s="94"/>
      <c r="CP72" s="96"/>
      <c r="CQ72" s="96"/>
      <c r="CR72" s="96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</row>
    <row r="73" spans="1:145" ht="9.9" customHeight="1">
      <c r="A73" s="155"/>
      <c r="B73" s="87"/>
      <c r="C73" s="87"/>
      <c r="D73" s="87"/>
      <c r="E73" s="87"/>
      <c r="F73" s="87"/>
      <c r="G73" s="87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78"/>
      <c r="Y73" s="177"/>
      <c r="Z73" s="177"/>
      <c r="AA73" s="177"/>
      <c r="AB73" s="177"/>
      <c r="AC73" s="177"/>
      <c r="AD73" s="178"/>
      <c r="AE73" s="156"/>
      <c r="AF73" s="156"/>
      <c r="AG73" s="156"/>
      <c r="AH73" s="156"/>
      <c r="AI73" s="156"/>
      <c r="AJ73" s="157"/>
      <c r="AK73" s="157"/>
      <c r="AL73" s="157"/>
      <c r="AM73" s="157"/>
      <c r="AN73" s="157"/>
      <c r="AO73" s="178"/>
      <c r="AP73" s="177"/>
      <c r="AQ73" s="177"/>
      <c r="AR73" s="177"/>
      <c r="AS73" s="177"/>
      <c r="AT73" s="177"/>
      <c r="AU73" s="178"/>
      <c r="AV73" s="158"/>
      <c r="AW73" s="158"/>
      <c r="AX73" s="158"/>
      <c r="AY73" s="158"/>
      <c r="AZ73" s="158"/>
      <c r="BA73" s="158"/>
      <c r="BB73" s="76"/>
      <c r="BM73" s="315"/>
      <c r="BN73" s="315"/>
      <c r="BO73" s="315"/>
      <c r="BP73" s="333"/>
      <c r="BQ73" s="335"/>
      <c r="BR73" s="320"/>
      <c r="BS73" s="319"/>
      <c r="BT73" s="320"/>
      <c r="BU73" s="320"/>
      <c r="BV73" s="320"/>
      <c r="BZ73" s="32"/>
      <c r="CA73" s="32"/>
      <c r="CN73" s="92"/>
      <c r="CO73" s="94"/>
      <c r="CP73" s="96"/>
      <c r="CQ73" s="96"/>
      <c r="CR73" s="96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</row>
    <row r="74" spans="1:145" ht="9.9" customHeight="1">
      <c r="A74" s="155"/>
      <c r="B74" s="272" t="s">
        <v>178</v>
      </c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4"/>
      <c r="S74" s="179" t="str">
        <f>IF($B$53=0,"","←減免後の金額(支払額)")</f>
        <v/>
      </c>
      <c r="T74" s="278" t="s">
        <v>174</v>
      </c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8"/>
      <c r="AL74" s="278"/>
      <c r="AM74" s="278"/>
      <c r="AN74" s="278"/>
      <c r="AO74" s="278"/>
      <c r="AP74" s="278"/>
      <c r="AQ74" s="278"/>
      <c r="AR74" s="278"/>
      <c r="AS74" s="278"/>
      <c r="AT74" s="278"/>
      <c r="AU74" s="278"/>
      <c r="AV74" s="278"/>
      <c r="AW74" s="278"/>
      <c r="AX74" s="278"/>
      <c r="AY74" s="278"/>
      <c r="AZ74" s="278"/>
      <c r="BA74" s="278"/>
      <c r="BB74" s="76"/>
      <c r="BM74" s="315"/>
      <c r="BN74" s="315"/>
      <c r="BO74" s="315"/>
      <c r="BP74" s="334"/>
      <c r="BQ74" s="335"/>
      <c r="BR74" s="320"/>
      <c r="BS74" s="319"/>
      <c r="BT74" s="320"/>
      <c r="BU74" s="320"/>
      <c r="BV74" s="320"/>
      <c r="BZ74" s="32"/>
      <c r="CA74" s="32"/>
      <c r="CN74" s="92"/>
      <c r="CO74" s="94"/>
      <c r="CP74" s="96"/>
      <c r="CQ74" s="96"/>
      <c r="CR74" s="96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</row>
    <row r="75" spans="1:145" ht="9.9" customHeight="1">
      <c r="A75" s="155"/>
      <c r="B75" s="275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7"/>
      <c r="S75" s="179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  <c r="AJ75" s="278"/>
      <c r="AK75" s="278"/>
      <c r="AL75" s="278"/>
      <c r="AM75" s="278"/>
      <c r="AN75" s="278"/>
      <c r="AO75" s="278"/>
      <c r="AP75" s="278"/>
      <c r="AQ75" s="278"/>
      <c r="AR75" s="278"/>
      <c r="AS75" s="278"/>
      <c r="AT75" s="278"/>
      <c r="AU75" s="278"/>
      <c r="AV75" s="278"/>
      <c r="AW75" s="278"/>
      <c r="AX75" s="278"/>
      <c r="AY75" s="278"/>
      <c r="AZ75" s="278"/>
      <c r="BA75" s="278"/>
      <c r="BB75" s="76"/>
      <c r="BM75" s="155"/>
      <c r="BN75" s="155"/>
      <c r="BO75" s="155"/>
      <c r="BP75" s="175"/>
      <c r="BQ75" s="176"/>
      <c r="BR75" s="174"/>
      <c r="BS75" s="176"/>
      <c r="BT75" s="174"/>
      <c r="BU75" s="174"/>
      <c r="BV75" s="174"/>
      <c r="BZ75" s="32"/>
      <c r="CA75" s="32"/>
      <c r="CN75" s="92"/>
      <c r="CO75" s="94"/>
      <c r="CP75" s="96"/>
      <c r="CQ75" s="96"/>
      <c r="CR75" s="96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</row>
    <row r="76" spans="1:145" ht="11.1" customHeight="1">
      <c r="A76" s="155"/>
      <c r="B76" s="279" t="s">
        <v>3</v>
      </c>
      <c r="C76" s="280"/>
      <c r="D76" s="280" t="str">
        <f>IF(B55=1,0,IF(SUM(AO58,AO61,AO64,AO67,AO70)&gt;0,SUM(AO58,AO61,AO64,AO67,AO70),""))</f>
        <v/>
      </c>
      <c r="E76" s="280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1"/>
      <c r="S76" s="179" t="str">
        <f>IF($B$53=0,"","←減免前の金額(参考)")</f>
        <v/>
      </c>
      <c r="T76" s="282" t="s">
        <v>81</v>
      </c>
      <c r="U76" s="282"/>
      <c r="V76" s="282"/>
      <c r="W76" s="282"/>
      <c r="X76" s="282"/>
      <c r="Y76" s="282"/>
      <c r="Z76" s="282"/>
      <c r="AA76" s="283" t="s">
        <v>175</v>
      </c>
      <c r="AB76" s="283"/>
      <c r="AC76" s="283"/>
      <c r="AD76" s="283"/>
      <c r="AE76" s="283"/>
      <c r="AF76" s="283"/>
      <c r="AG76" s="283"/>
      <c r="AH76" s="283"/>
      <c r="AI76" s="283"/>
      <c r="AJ76" s="283"/>
      <c r="AK76" s="282" t="s">
        <v>82</v>
      </c>
      <c r="AL76" s="282"/>
      <c r="AM76" s="282"/>
      <c r="AN76" s="282"/>
      <c r="AO76" s="282"/>
      <c r="AP76" s="282"/>
      <c r="AQ76" s="282"/>
      <c r="AR76" s="284" t="s">
        <v>9</v>
      </c>
      <c r="AS76" s="284"/>
      <c r="AT76" s="284"/>
      <c r="AU76" s="284"/>
      <c r="AV76" s="284"/>
      <c r="AW76" s="284"/>
      <c r="AX76" s="284"/>
      <c r="AY76" s="284"/>
      <c r="AZ76" s="284"/>
      <c r="BA76" s="284"/>
      <c r="BB76" s="76"/>
      <c r="BE76" s="97"/>
      <c r="BM76" s="315"/>
      <c r="BN76" s="315"/>
      <c r="BO76" s="315"/>
      <c r="BP76" s="316"/>
      <c r="BQ76" s="317"/>
      <c r="BR76" s="314"/>
      <c r="BS76" s="317"/>
      <c r="BT76" s="314"/>
      <c r="BU76" s="314"/>
      <c r="BV76" s="314"/>
      <c r="BW76" s="98"/>
      <c r="BX76" s="99"/>
      <c r="BY76" s="99"/>
      <c r="BZ76" s="32"/>
      <c r="CA76" s="32"/>
      <c r="CQ76" s="92"/>
      <c r="CR76" s="94"/>
      <c r="CS76" s="96"/>
      <c r="CT76" s="96"/>
      <c r="CU76" s="96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</row>
    <row r="77" spans="1:145" ht="10.5" customHeight="1">
      <c r="A77" s="155"/>
      <c r="B77" s="279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1"/>
      <c r="S77" s="179"/>
      <c r="T77" s="282"/>
      <c r="U77" s="282"/>
      <c r="V77" s="282"/>
      <c r="W77" s="282"/>
      <c r="X77" s="282"/>
      <c r="Y77" s="282"/>
      <c r="Z77" s="282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2"/>
      <c r="AL77" s="282"/>
      <c r="AM77" s="282"/>
      <c r="AN77" s="282"/>
      <c r="AO77" s="282"/>
      <c r="AP77" s="282"/>
      <c r="AQ77" s="282"/>
      <c r="AR77" s="284"/>
      <c r="AS77" s="284"/>
      <c r="AT77" s="284"/>
      <c r="AU77" s="284"/>
      <c r="AV77" s="284"/>
      <c r="AW77" s="284"/>
      <c r="AX77" s="284"/>
      <c r="AY77" s="284"/>
      <c r="AZ77" s="284"/>
      <c r="BA77" s="284"/>
      <c r="BB77" s="76"/>
      <c r="BC77" s="38"/>
      <c r="BD77" s="38"/>
      <c r="BE77" s="38"/>
      <c r="BF77" s="38"/>
      <c r="BG77" s="101"/>
      <c r="BH77" s="101"/>
      <c r="BI77" s="101"/>
      <c r="BJ77" s="101"/>
      <c r="BK77" s="101"/>
      <c r="BL77" s="101"/>
      <c r="BM77" s="315"/>
      <c r="BN77" s="315"/>
      <c r="BO77" s="315"/>
      <c r="BP77" s="316"/>
      <c r="BQ77" s="317"/>
      <c r="BR77" s="314"/>
      <c r="BS77" s="317"/>
      <c r="BT77" s="314"/>
      <c r="BU77" s="314"/>
      <c r="BV77" s="314"/>
      <c r="BW77" s="102"/>
      <c r="BX77" s="102"/>
      <c r="BY77" s="102"/>
      <c r="BZ77" s="32"/>
      <c r="CA77" s="32"/>
      <c r="CJ77" s="88"/>
      <c r="CK77" s="88"/>
      <c r="CL77" s="88"/>
      <c r="CM77" s="88"/>
      <c r="CN77" s="88"/>
      <c r="CO77" s="88"/>
      <c r="CP77" s="88"/>
      <c r="CQ77" s="92"/>
      <c r="CR77" s="94"/>
      <c r="CS77" s="103"/>
      <c r="CT77" s="96"/>
      <c r="CU77" s="96"/>
      <c r="CW77" s="88"/>
      <c r="CX77" s="88"/>
      <c r="CY77" s="88"/>
      <c r="CZ77" s="88"/>
      <c r="DA77" s="88"/>
      <c r="DB77" s="88"/>
      <c r="DC77" s="88"/>
      <c r="DD77" s="88"/>
      <c r="DE77" s="88"/>
    </row>
    <row r="78" spans="1:145" ht="11.25" customHeight="1">
      <c r="A78" s="155"/>
      <c r="B78" s="279"/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1"/>
      <c r="S78" s="156"/>
      <c r="T78" s="285"/>
      <c r="U78" s="285"/>
      <c r="V78" s="285"/>
      <c r="W78" s="285"/>
      <c r="X78" s="285"/>
      <c r="Y78" s="285"/>
      <c r="Z78" s="285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5"/>
      <c r="AL78" s="285"/>
      <c r="AM78" s="285"/>
      <c r="AN78" s="285"/>
      <c r="AO78" s="285"/>
      <c r="AP78" s="285"/>
      <c r="AQ78" s="285"/>
      <c r="AR78" s="287"/>
      <c r="AS78" s="287"/>
      <c r="AT78" s="287"/>
      <c r="AU78" s="287"/>
      <c r="AV78" s="287"/>
      <c r="AW78" s="287"/>
      <c r="AX78" s="287"/>
      <c r="AY78" s="287"/>
      <c r="AZ78" s="287"/>
      <c r="BA78" s="287"/>
      <c r="BB78" s="76"/>
      <c r="BC78" s="38"/>
      <c r="BD78" s="38"/>
      <c r="BE78" s="38"/>
      <c r="BF78" s="38"/>
      <c r="BG78" s="101"/>
      <c r="BH78" s="101"/>
      <c r="BI78" s="101"/>
      <c r="BJ78" s="101"/>
      <c r="BK78" s="101"/>
      <c r="BL78" s="101"/>
      <c r="BM78" s="315"/>
      <c r="BN78" s="315"/>
      <c r="BO78" s="315"/>
      <c r="BP78" s="316"/>
      <c r="BQ78" s="317"/>
      <c r="BR78" s="314"/>
      <c r="BS78" s="317"/>
      <c r="BT78" s="314"/>
      <c r="BU78" s="314"/>
      <c r="BV78" s="314"/>
      <c r="BW78" s="102"/>
      <c r="BX78" s="102"/>
      <c r="BY78" s="102"/>
      <c r="BZ78" s="32"/>
      <c r="CA78" s="32"/>
      <c r="CJ78" s="88"/>
      <c r="CK78" s="88"/>
      <c r="CL78" s="88"/>
      <c r="CM78" s="88"/>
      <c r="CN78" s="88"/>
      <c r="CO78" s="88"/>
      <c r="CP78" s="88"/>
      <c r="CQ78" s="92"/>
      <c r="CR78" s="94"/>
      <c r="CS78" s="103"/>
      <c r="CT78" s="96"/>
      <c r="CU78" s="96"/>
      <c r="CW78" s="88"/>
      <c r="CX78" s="88"/>
      <c r="CY78" s="88"/>
      <c r="CZ78" s="88"/>
      <c r="DA78" s="88"/>
      <c r="DB78" s="88"/>
      <c r="DC78" s="88"/>
      <c r="DD78" s="88"/>
      <c r="DE78" s="88"/>
    </row>
    <row r="79" spans="1:145" ht="17.25" customHeight="1">
      <c r="B79" s="106"/>
      <c r="R79" s="104"/>
      <c r="S79" s="180"/>
      <c r="T79" s="285"/>
      <c r="U79" s="285"/>
      <c r="V79" s="285"/>
      <c r="W79" s="285"/>
      <c r="X79" s="285"/>
      <c r="Y79" s="285"/>
      <c r="Z79" s="285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5"/>
      <c r="AL79" s="285"/>
      <c r="AM79" s="285"/>
      <c r="AN79" s="285"/>
      <c r="AO79" s="285"/>
      <c r="AP79" s="285"/>
      <c r="AQ79" s="285"/>
      <c r="AR79" s="287"/>
      <c r="AS79" s="287"/>
      <c r="AT79" s="287"/>
      <c r="AU79" s="287"/>
      <c r="AV79" s="287"/>
      <c r="AW79" s="287"/>
      <c r="AX79" s="287"/>
      <c r="AY79" s="287"/>
      <c r="AZ79" s="287"/>
      <c r="BA79" s="287"/>
      <c r="BC79" s="38"/>
      <c r="BD79" s="38"/>
      <c r="BE79" s="38"/>
      <c r="BF79" s="38"/>
      <c r="BG79" s="101"/>
      <c r="BH79" s="101"/>
      <c r="BI79" s="101"/>
      <c r="BJ79" s="101"/>
      <c r="BK79" s="101"/>
      <c r="BL79" s="101"/>
      <c r="BM79" s="101"/>
      <c r="BN79" s="101"/>
      <c r="BO79" s="101"/>
      <c r="BP79" s="107"/>
      <c r="BQ79" s="102"/>
      <c r="BR79" s="102"/>
      <c r="BS79" s="102"/>
      <c r="BT79" s="102"/>
      <c r="BU79" s="102"/>
      <c r="BV79" s="102"/>
      <c r="BW79" s="102"/>
      <c r="BX79" s="102"/>
      <c r="BY79" s="102"/>
      <c r="BZ79" s="32"/>
      <c r="CA79" s="32"/>
      <c r="CJ79" s="88"/>
      <c r="CK79" s="88"/>
      <c r="CL79" s="88"/>
      <c r="CM79" s="88"/>
      <c r="CN79" s="88"/>
      <c r="CO79" s="88"/>
      <c r="CP79" s="88"/>
      <c r="CQ79" s="92"/>
      <c r="CR79" s="94"/>
      <c r="CS79" s="96"/>
      <c r="CT79" s="96"/>
      <c r="CU79" s="96"/>
      <c r="CW79" s="88"/>
      <c r="CX79" s="88"/>
      <c r="CY79" s="88"/>
      <c r="CZ79" s="88"/>
      <c r="DA79" s="88"/>
      <c r="DB79" s="88"/>
      <c r="DC79" s="88"/>
      <c r="DD79" s="88"/>
      <c r="DE79" s="88"/>
    </row>
    <row r="80" spans="1:145" ht="11.25" customHeight="1">
      <c r="B80" s="257" t="s">
        <v>35</v>
      </c>
      <c r="C80" s="258"/>
      <c r="D80" s="258" t="str">
        <f>IF(SUM(AP60,AP63,AP66,AP69,AP72)&gt;0,SUM(AP60,AP63,AP66,AP69,AP72),"")</f>
        <v/>
      </c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 t="s">
        <v>30</v>
      </c>
      <c r="R80" s="259"/>
      <c r="T80" s="260"/>
      <c r="U80" s="261"/>
      <c r="V80" s="261"/>
      <c r="W80" s="262"/>
      <c r="X80" s="266" t="s">
        <v>176</v>
      </c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8"/>
      <c r="BB80" s="38"/>
      <c r="BC80" s="38"/>
      <c r="BD80" s="38"/>
      <c r="BE80" s="38"/>
      <c r="BF80" s="38"/>
      <c r="BG80" s="38"/>
      <c r="BH80" s="101"/>
      <c r="BI80" s="101"/>
      <c r="BJ80" s="101"/>
      <c r="BK80" s="101"/>
      <c r="BL80" s="101"/>
      <c r="BM80" s="101"/>
      <c r="BN80" s="101"/>
      <c r="BO80" s="101"/>
      <c r="BP80" s="101"/>
      <c r="BQ80" s="318"/>
      <c r="BR80" s="318"/>
      <c r="BS80" s="318"/>
      <c r="BT80" s="318"/>
      <c r="BU80" s="318"/>
      <c r="BV80" s="318"/>
      <c r="BW80" s="318"/>
      <c r="BX80" s="318"/>
      <c r="BY80" s="318"/>
      <c r="BZ80" s="318"/>
      <c r="CA80" s="32"/>
      <c r="CB80" s="32"/>
      <c r="CR80" s="92"/>
      <c r="CS80" s="94"/>
      <c r="CT80" s="96"/>
      <c r="CU80" s="96"/>
      <c r="CV80" s="113"/>
      <c r="CW80" s="113"/>
    </row>
    <row r="81" spans="1:100" ht="11.25" customHeight="1">
      <c r="B81" s="257"/>
      <c r="C81" s="258"/>
      <c r="D81" s="258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9"/>
      <c r="T81" s="263"/>
      <c r="U81" s="264"/>
      <c r="V81" s="264"/>
      <c r="W81" s="265"/>
      <c r="X81" s="269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0"/>
      <c r="AZ81" s="270"/>
      <c r="BA81" s="271"/>
      <c r="BB81" s="38"/>
      <c r="BC81" s="38"/>
      <c r="BD81" s="38"/>
      <c r="BE81" s="38"/>
      <c r="BF81" s="38"/>
      <c r="BG81" s="38"/>
      <c r="BH81" s="101"/>
      <c r="BI81" s="101"/>
      <c r="BJ81" s="101"/>
      <c r="BK81" s="101"/>
      <c r="BL81" s="101"/>
      <c r="BM81" s="101"/>
      <c r="BN81" s="101"/>
      <c r="BO81" s="101"/>
      <c r="BP81" s="101"/>
      <c r="BQ81" s="318"/>
      <c r="BR81" s="318"/>
      <c r="BS81" s="318"/>
      <c r="BT81" s="318"/>
      <c r="BU81" s="318"/>
      <c r="BV81" s="318"/>
      <c r="BW81" s="318"/>
      <c r="BX81" s="318"/>
      <c r="BY81" s="318"/>
      <c r="BZ81" s="318"/>
      <c r="CA81" s="32"/>
      <c r="CB81" s="32"/>
      <c r="CR81" s="92"/>
      <c r="CS81" s="94"/>
      <c r="CT81" s="96"/>
      <c r="CU81" s="96"/>
      <c r="CV81" s="96"/>
    </row>
    <row r="82" spans="1:100" ht="11.25" customHeight="1">
      <c r="B82" s="106"/>
      <c r="R82" s="104"/>
      <c r="T82" s="260"/>
      <c r="U82" s="261"/>
      <c r="V82" s="261"/>
      <c r="W82" s="262"/>
      <c r="X82" s="266" t="s">
        <v>177</v>
      </c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8"/>
      <c r="BB82" s="38"/>
      <c r="BC82" s="38"/>
      <c r="BD82" s="38"/>
      <c r="BE82" s="38"/>
      <c r="BF82" s="38"/>
      <c r="BG82" s="38"/>
      <c r="BH82" s="101"/>
      <c r="BI82" s="101"/>
      <c r="BJ82" s="101"/>
      <c r="BK82" s="101"/>
      <c r="BL82" s="101"/>
      <c r="BM82" s="101"/>
      <c r="BN82" s="101"/>
      <c r="BO82" s="101"/>
      <c r="BP82" s="101"/>
      <c r="BQ82" s="318"/>
      <c r="BR82" s="318"/>
      <c r="BS82" s="318"/>
      <c r="BT82" s="318"/>
      <c r="BU82" s="318"/>
      <c r="BV82" s="318"/>
      <c r="BW82" s="318"/>
      <c r="BX82" s="318"/>
      <c r="BY82" s="318"/>
      <c r="BZ82" s="318"/>
      <c r="CA82" s="32"/>
      <c r="CB82" s="32"/>
      <c r="CR82" s="92"/>
      <c r="CS82" s="96"/>
      <c r="CT82" s="96"/>
      <c r="CU82" s="96"/>
      <c r="CV82" s="96"/>
    </row>
    <row r="83" spans="1:100" ht="11.25" customHeight="1">
      <c r="B83" s="182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83"/>
      <c r="T83" s="263"/>
      <c r="U83" s="264"/>
      <c r="V83" s="264"/>
      <c r="W83" s="265"/>
      <c r="X83" s="269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1"/>
      <c r="BB83" s="38"/>
      <c r="BC83" s="38"/>
      <c r="BD83" s="38"/>
      <c r="BE83" s="38"/>
      <c r="BF83" s="38"/>
      <c r="BQ83" s="312"/>
      <c r="BR83" s="312"/>
      <c r="BS83" s="312"/>
      <c r="BT83" s="312"/>
      <c r="BU83" s="312"/>
      <c r="BV83" s="312"/>
      <c r="BW83" s="312"/>
      <c r="BX83" s="312"/>
      <c r="BY83" s="312"/>
      <c r="BZ83" s="312"/>
      <c r="CA83" s="32"/>
      <c r="CB83" s="32"/>
      <c r="CP83" s="92"/>
      <c r="CQ83" s="94"/>
      <c r="CR83" s="96"/>
      <c r="CS83" s="96"/>
      <c r="CT83" s="96"/>
    </row>
    <row r="84" spans="1:100" ht="11.25" customHeight="1">
      <c r="A84" s="38"/>
      <c r="B84" s="38"/>
      <c r="C84" s="38"/>
      <c r="D84" s="38"/>
      <c r="E84" s="38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2"/>
      <c r="AA84" s="32"/>
      <c r="AO84" s="159"/>
      <c r="AP84" s="96"/>
      <c r="AR84" s="96"/>
      <c r="AS84" s="96"/>
      <c r="BC84" s="38"/>
      <c r="BD84" s="38"/>
      <c r="BE84" s="38"/>
      <c r="BF84" s="38"/>
      <c r="BQ84" s="312"/>
      <c r="BR84" s="312"/>
      <c r="BS84" s="312"/>
      <c r="BT84" s="312"/>
      <c r="BU84" s="312"/>
      <c r="BV84" s="312"/>
      <c r="BW84" s="312"/>
      <c r="BX84" s="312"/>
      <c r="BY84" s="312"/>
      <c r="BZ84" s="312"/>
      <c r="CA84" s="32"/>
      <c r="CB84" s="32"/>
      <c r="CP84" s="159"/>
      <c r="CQ84" s="96"/>
      <c r="CR84" s="96"/>
      <c r="CS84" s="96"/>
      <c r="CT84" s="96"/>
    </row>
    <row r="85" spans="1:100" ht="11.25" customHeight="1">
      <c r="A85" s="38"/>
      <c r="B85" s="38"/>
      <c r="C85" s="38"/>
      <c r="D85" s="38"/>
      <c r="E85" s="38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2"/>
      <c r="AA85" s="32"/>
      <c r="BC85" s="38"/>
      <c r="BD85" s="38"/>
      <c r="BE85" s="38"/>
      <c r="BF85" s="38"/>
      <c r="BQ85" s="312"/>
      <c r="BR85" s="312"/>
      <c r="BS85" s="312"/>
      <c r="BT85" s="312"/>
      <c r="BU85" s="312"/>
      <c r="BV85" s="312"/>
      <c r="BW85" s="312"/>
      <c r="BX85" s="312"/>
      <c r="BY85" s="312"/>
      <c r="BZ85" s="312"/>
      <c r="CA85" s="32"/>
      <c r="CB85" s="32"/>
      <c r="CP85" s="159"/>
      <c r="CQ85" s="94"/>
      <c r="CR85" s="96"/>
      <c r="CS85" s="96"/>
      <c r="CT85" s="96"/>
    </row>
    <row r="86" spans="1:100" ht="11.25" customHeight="1">
      <c r="A86" s="38"/>
      <c r="B86" s="38"/>
      <c r="C86" s="38"/>
      <c r="D86" s="38"/>
      <c r="E86" s="38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2"/>
      <c r="AA86" s="32"/>
    </row>
    <row r="87" spans="1:100" ht="11.25" customHeight="1">
      <c r="B87" s="38"/>
      <c r="C87" s="38"/>
      <c r="D87" s="38"/>
      <c r="E87" s="38"/>
      <c r="Y87" s="32"/>
      <c r="Z87" s="32"/>
      <c r="AA87" s="32"/>
    </row>
    <row r="88" spans="1:100" ht="11.25" customHeight="1">
      <c r="B88" s="38"/>
      <c r="C88" s="38"/>
      <c r="D88" s="38"/>
      <c r="E88" s="38"/>
      <c r="Y88" s="38"/>
      <c r="Z88" s="32"/>
      <c r="AA88" s="32"/>
    </row>
    <row r="89" spans="1:100" ht="11.25" customHeight="1">
      <c r="A89" s="160"/>
      <c r="B89" s="38"/>
      <c r="C89" s="38"/>
      <c r="D89" s="38"/>
      <c r="E89" s="38"/>
      <c r="Y89" s="32"/>
      <c r="Z89" s="32"/>
      <c r="AA89" s="32"/>
    </row>
    <row r="90" spans="1:100" ht="11.25" customHeight="1">
      <c r="B90" s="38"/>
      <c r="C90" s="38"/>
      <c r="D90" s="38"/>
      <c r="E90" s="38"/>
      <c r="V90" s="48"/>
      <c r="W90" s="94"/>
      <c r="X90" s="96"/>
      <c r="Y90" s="38"/>
      <c r="Z90" s="32"/>
      <c r="AA90" s="32"/>
    </row>
    <row r="91" spans="1:100" ht="11.25" customHeight="1">
      <c r="A91" s="76"/>
      <c r="B91" s="38"/>
      <c r="C91" s="38"/>
      <c r="D91" s="38"/>
      <c r="E91" s="38"/>
      <c r="F91" s="38"/>
      <c r="V91" s="48"/>
      <c r="W91" s="96"/>
      <c r="X91" s="32"/>
      <c r="Y91" s="32"/>
      <c r="Z91" s="32"/>
    </row>
    <row r="92" spans="1:100" ht="11.25" customHeight="1">
      <c r="X92" s="38"/>
      <c r="Y92" s="32"/>
      <c r="Z92" s="32"/>
    </row>
    <row r="93" spans="1:100" ht="11.25" customHeight="1">
      <c r="A93" s="38"/>
      <c r="X93" s="32"/>
      <c r="Y93" s="32"/>
      <c r="Z93" s="32"/>
    </row>
    <row r="94" spans="1:100" ht="11.25" customHeight="1">
      <c r="A94" s="38"/>
      <c r="X94" s="38"/>
      <c r="Y94" s="32"/>
      <c r="Z94" s="32"/>
    </row>
    <row r="95" spans="1:100" ht="11.25" customHeight="1">
      <c r="A95" s="38"/>
      <c r="X95" s="32"/>
      <c r="Y95" s="32"/>
      <c r="Z95" s="32"/>
    </row>
    <row r="96" spans="1:100" ht="11.25" customHeight="1">
      <c r="X96" s="38"/>
      <c r="Y96" s="32"/>
      <c r="Z96" s="32"/>
    </row>
    <row r="97" spans="1:54" ht="11.25" customHeight="1">
      <c r="X97" s="32"/>
      <c r="Y97" s="32"/>
      <c r="Z97" s="32"/>
    </row>
    <row r="98" spans="1:54" ht="11.25" customHeight="1">
      <c r="X98" s="38"/>
      <c r="Y98" s="32"/>
      <c r="Z98" s="32"/>
    </row>
    <row r="99" spans="1:54" ht="11.25" customHeight="1">
      <c r="A99" s="38"/>
      <c r="X99" s="32"/>
      <c r="Y99" s="32"/>
      <c r="Z99" s="32"/>
    </row>
    <row r="100" spans="1:54" ht="11.25" customHeight="1">
      <c r="A100" s="38"/>
      <c r="Y100" s="32"/>
      <c r="Z100" s="32"/>
    </row>
    <row r="101" spans="1:54" ht="11.25" customHeight="1">
      <c r="A101" s="38"/>
      <c r="Y101" s="32"/>
      <c r="Z101" s="32"/>
    </row>
    <row r="102" spans="1:54" ht="11.25" customHeight="1">
      <c r="A102" s="38"/>
      <c r="Y102" s="32"/>
      <c r="Z102" s="32"/>
    </row>
    <row r="103" spans="1:54" ht="11.25" customHeight="1">
      <c r="A103" s="38"/>
      <c r="Y103" s="32"/>
      <c r="Z103" s="32"/>
    </row>
    <row r="104" spans="1:54" ht="11.25" customHeight="1">
      <c r="A104" s="38"/>
      <c r="Y104" s="32"/>
      <c r="Z104" s="32"/>
    </row>
    <row r="105" spans="1:54" ht="11.25" customHeight="1">
      <c r="A105" s="38"/>
      <c r="Y105" s="32"/>
      <c r="Z105" s="32"/>
    </row>
    <row r="106" spans="1:54" ht="11.25" customHeight="1">
      <c r="A106" s="38"/>
      <c r="Y106" s="32"/>
      <c r="Z106" s="32"/>
    </row>
    <row r="107" spans="1:54" ht="11.25" customHeight="1">
      <c r="A107" s="38"/>
      <c r="Y107" s="32"/>
      <c r="Z107" s="32"/>
    </row>
    <row r="108" spans="1:54" ht="11.25" customHeight="1">
      <c r="A108" s="38"/>
      <c r="Y108" s="32"/>
      <c r="Z108" s="32"/>
    </row>
    <row r="109" spans="1:54" ht="11.25" customHeight="1"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</row>
    <row r="110" spans="1:54" ht="11.25" customHeight="1"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</row>
  </sheetData>
  <sheetProtection algorithmName="SHA-512" hashValue="nU5I8jUhM3huhXalvY1wLcP5zmLrHy1kD9JfNyxKTnwrMaQXjaA7IUHxZpqdz/C6mcO7QOATQS5GTYZiW2MlrA==" saltValue="suJ+eAwCHznp4M8A4b7Dgw==" spinCount="100000" sheet="1" formatCells="0"/>
  <mergeCells count="224">
    <mergeCell ref="B5:E8"/>
    <mergeCell ref="F5:J8"/>
    <mergeCell ref="K5:O8"/>
    <mergeCell ref="P5:T8"/>
    <mergeCell ref="U5:Z8"/>
    <mergeCell ref="AA5:AE8"/>
    <mergeCell ref="B4:E4"/>
    <mergeCell ref="F4:J4"/>
    <mergeCell ref="K4:O4"/>
    <mergeCell ref="P4:T4"/>
    <mergeCell ref="U4:Z4"/>
    <mergeCell ref="AA4:AE4"/>
    <mergeCell ref="AJ18:AZ19"/>
    <mergeCell ref="C19:AA24"/>
    <mergeCell ref="AD20:AI21"/>
    <mergeCell ref="AJ20:AZ21"/>
    <mergeCell ref="B10:BA12"/>
    <mergeCell ref="BT10:BX10"/>
    <mergeCell ref="BD11:BG12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BD30:BP31"/>
    <mergeCell ref="C33:L34"/>
    <mergeCell ref="M33:X34"/>
    <mergeCell ref="Y33:AZ34"/>
    <mergeCell ref="C36:L37"/>
    <mergeCell ref="M36:AZ37"/>
    <mergeCell ref="AD22:AI23"/>
    <mergeCell ref="AJ22:AZ23"/>
    <mergeCell ref="AD24:AI25"/>
    <mergeCell ref="AJ24:AZ25"/>
    <mergeCell ref="C27:AZ28"/>
    <mergeCell ref="C30:L31"/>
    <mergeCell ref="M30:AZ31"/>
    <mergeCell ref="U54:AN55"/>
    <mergeCell ref="B55:G55"/>
    <mergeCell ref="H55:T55"/>
    <mergeCell ref="AL42:AN43"/>
    <mergeCell ref="AO42:AR43"/>
    <mergeCell ref="AQ39:AR40"/>
    <mergeCell ref="AS39:AX40"/>
    <mergeCell ref="C42:L43"/>
    <mergeCell ref="N42:Q43"/>
    <mergeCell ref="R42:S43"/>
    <mergeCell ref="T42:U43"/>
    <mergeCell ref="V42:W43"/>
    <mergeCell ref="X42:Y43"/>
    <mergeCell ref="Z42:AA43"/>
    <mergeCell ref="AB42:AC43"/>
    <mergeCell ref="Y39:Z40"/>
    <mergeCell ref="AA39:AH40"/>
    <mergeCell ref="AI39:AJ40"/>
    <mergeCell ref="AK39:AL40"/>
    <mergeCell ref="AM39:AN40"/>
    <mergeCell ref="AO39:AP40"/>
    <mergeCell ref="C39:L40"/>
    <mergeCell ref="M39:P40"/>
    <mergeCell ref="Q39:R40"/>
    <mergeCell ref="A58:A60"/>
    <mergeCell ref="B58:W60"/>
    <mergeCell ref="X58:AD59"/>
    <mergeCell ref="AE58:AI60"/>
    <mergeCell ref="AJ58:AN60"/>
    <mergeCell ref="AO58:AU59"/>
    <mergeCell ref="AO56:AU57"/>
    <mergeCell ref="AV56:BA57"/>
    <mergeCell ref="BB56:BB57"/>
    <mergeCell ref="B56:W57"/>
    <mergeCell ref="X56:AD57"/>
    <mergeCell ref="AE56:AI57"/>
    <mergeCell ref="AJ56:AN57"/>
    <mergeCell ref="BS60:BS62"/>
    <mergeCell ref="BT60:BT62"/>
    <mergeCell ref="BU60:BU62"/>
    <mergeCell ref="BV60:BV62"/>
    <mergeCell ref="Y60:AC60"/>
    <mergeCell ref="AP60:AT60"/>
    <mergeCell ref="AV58:BA60"/>
    <mergeCell ref="BB58:BB60"/>
    <mergeCell ref="BM60:BO62"/>
    <mergeCell ref="BP60:BP62"/>
    <mergeCell ref="BQ60:BQ62"/>
    <mergeCell ref="BR60:BR62"/>
    <mergeCell ref="BS58:BS59"/>
    <mergeCell ref="BT58:BT59"/>
    <mergeCell ref="BU58:BU59"/>
    <mergeCell ref="BV58:BV59"/>
    <mergeCell ref="BP58:BP59"/>
    <mergeCell ref="BQ58:BQ59"/>
    <mergeCell ref="BR58:BR59"/>
    <mergeCell ref="CO65:CS67"/>
    <mergeCell ref="A64:A66"/>
    <mergeCell ref="B64:W66"/>
    <mergeCell ref="X64:AD65"/>
    <mergeCell ref="AE64:AI66"/>
    <mergeCell ref="AJ64:AN66"/>
    <mergeCell ref="AO64:AU65"/>
    <mergeCell ref="AV64:BA66"/>
    <mergeCell ref="BB64:BB66"/>
    <mergeCell ref="BM66:BO68"/>
    <mergeCell ref="BS63:BS65"/>
    <mergeCell ref="BT63:BT65"/>
    <mergeCell ref="BU63:BU65"/>
    <mergeCell ref="BV63:BV65"/>
    <mergeCell ref="Y63:AC63"/>
    <mergeCell ref="AP63:AT63"/>
    <mergeCell ref="AV61:BA63"/>
    <mergeCell ref="BB61:BB63"/>
    <mergeCell ref="BM63:BO65"/>
    <mergeCell ref="BP63:BP65"/>
    <mergeCell ref="BQ63:BQ65"/>
    <mergeCell ref="BR63:BR65"/>
    <mergeCell ref="A61:A63"/>
    <mergeCell ref="B61:W63"/>
    <mergeCell ref="BV66:BV68"/>
    <mergeCell ref="Y66:AC66"/>
    <mergeCell ref="AP66:AT66"/>
    <mergeCell ref="A67:A69"/>
    <mergeCell ref="B67:W69"/>
    <mergeCell ref="X67:AD68"/>
    <mergeCell ref="AE67:AI69"/>
    <mergeCell ref="AJ67:AN69"/>
    <mergeCell ref="AO67:AU68"/>
    <mergeCell ref="AV67:BA69"/>
    <mergeCell ref="BP66:BP68"/>
    <mergeCell ref="BQ66:BQ68"/>
    <mergeCell ref="BR66:BR68"/>
    <mergeCell ref="BS66:BS68"/>
    <mergeCell ref="BT66:BT68"/>
    <mergeCell ref="BU66:BU68"/>
    <mergeCell ref="BT69:BT71"/>
    <mergeCell ref="BU69:BU71"/>
    <mergeCell ref="BV69:BV71"/>
    <mergeCell ref="Y69:AC69"/>
    <mergeCell ref="AP69:AT69"/>
    <mergeCell ref="BR69:BR71"/>
    <mergeCell ref="BS69:BS71"/>
    <mergeCell ref="A70:A72"/>
    <mergeCell ref="B70:W72"/>
    <mergeCell ref="X70:AD71"/>
    <mergeCell ref="AE70:AI72"/>
    <mergeCell ref="AJ70:AN72"/>
    <mergeCell ref="BB67:BB69"/>
    <mergeCell ref="BM69:BO71"/>
    <mergeCell ref="BP69:BP71"/>
    <mergeCell ref="BQ69:BQ71"/>
    <mergeCell ref="BR72:BR74"/>
    <mergeCell ref="BS72:BS74"/>
    <mergeCell ref="BT72:BT74"/>
    <mergeCell ref="BU72:BU74"/>
    <mergeCell ref="BV72:BV74"/>
    <mergeCell ref="Y72:AC72"/>
    <mergeCell ref="AP72:AT72"/>
    <mergeCell ref="AO70:AU71"/>
    <mergeCell ref="AV70:BA72"/>
    <mergeCell ref="BB70:BB72"/>
    <mergeCell ref="BM72:BO74"/>
    <mergeCell ref="BP72:BP74"/>
    <mergeCell ref="BQ72:BQ74"/>
    <mergeCell ref="BQ83:BZ85"/>
    <mergeCell ref="P84:Y86"/>
    <mergeCell ref="BT76:BT78"/>
    <mergeCell ref="BU76:BU78"/>
    <mergeCell ref="BV76:BV78"/>
    <mergeCell ref="BM76:BO78"/>
    <mergeCell ref="BP76:BP78"/>
    <mergeCell ref="BQ76:BQ78"/>
    <mergeCell ref="BR76:BR78"/>
    <mergeCell ref="BS76:BS78"/>
    <mergeCell ref="BQ80:BZ82"/>
    <mergeCell ref="Z52:BA52"/>
    <mergeCell ref="B80:C81"/>
    <mergeCell ref="D80:P81"/>
    <mergeCell ref="Q80:R81"/>
    <mergeCell ref="T80:W81"/>
    <mergeCell ref="X80:BA81"/>
    <mergeCell ref="T82:W83"/>
    <mergeCell ref="X82:BA83"/>
    <mergeCell ref="B74:R75"/>
    <mergeCell ref="T74:BA75"/>
    <mergeCell ref="B76:C78"/>
    <mergeCell ref="D76:R78"/>
    <mergeCell ref="T76:Z77"/>
    <mergeCell ref="AA76:AJ77"/>
    <mergeCell ref="AK76:AQ77"/>
    <mergeCell ref="AR76:BA77"/>
    <mergeCell ref="T78:Z79"/>
    <mergeCell ref="AA78:AJ79"/>
    <mergeCell ref="AK78:AQ79"/>
    <mergeCell ref="AR78:BA79"/>
    <mergeCell ref="X61:AD62"/>
    <mergeCell ref="AE61:AI63"/>
    <mergeCell ref="AJ61:AN63"/>
    <mergeCell ref="AO61:AU62"/>
    <mergeCell ref="B1:G1"/>
    <mergeCell ref="H1:Z1"/>
    <mergeCell ref="AQ1:BB1"/>
    <mergeCell ref="AZ2:BB2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AS42:BA43"/>
    <mergeCell ref="S39:T40"/>
    <mergeCell ref="U39:V40"/>
    <mergeCell ref="W39:X40"/>
    <mergeCell ref="AE42:AG43"/>
    <mergeCell ref="AH42:AK43"/>
    <mergeCell ref="C15:X17"/>
    <mergeCell ref="Y16:Z17"/>
    <mergeCell ref="AI16:AK17"/>
    <mergeCell ref="AL16:AZ17"/>
    <mergeCell ref="AD18:AI19"/>
  </mergeCells>
  <phoneticPr fontId="2"/>
  <conditionalFormatting sqref="B58 B61 B64 B67 B70">
    <cfRule type="expression" dxfId="42" priority="10">
      <formula>NOT(COUNTIF(INDIRECT(#REF!),B58))</formula>
    </cfRule>
  </conditionalFormatting>
  <conditionalFormatting sqref="B55:G55">
    <cfRule type="cellIs" dxfId="41" priority="13" operator="greaterThan">
      <formula>0</formula>
    </cfRule>
  </conditionalFormatting>
  <conditionalFormatting sqref="B73:G73 B74">
    <cfRule type="cellIs" dxfId="40" priority="5" operator="equal">
      <formula>0</formula>
    </cfRule>
  </conditionalFormatting>
  <conditionalFormatting sqref="G46 AA46 G49 AA49">
    <cfRule type="containsBlanks" dxfId="39" priority="2">
      <formula>LEN(TRIM(G46))=0</formula>
    </cfRule>
  </conditionalFormatting>
  <conditionalFormatting sqref="N46 AI46 N49 AI49">
    <cfRule type="containsBlanks" dxfId="38" priority="1">
      <formula>LEN(TRIM(N46))=0</formula>
    </cfRule>
  </conditionalFormatting>
  <conditionalFormatting sqref="S79">
    <cfRule type="cellIs" dxfId="37" priority="3" operator="greaterThanOrEqual">
      <formula>11</formula>
    </cfRule>
  </conditionalFormatting>
  <conditionalFormatting sqref="X58:AD73 T74 T76 AA76 AK76 T78 AA78 AK78 T80">
    <cfRule type="cellIs" dxfId="36" priority="4" operator="lessThanOrEqual">
      <formula>#REF!</formula>
    </cfRule>
  </conditionalFormatting>
  <conditionalFormatting sqref="Y33:AZ34">
    <cfRule type="expression" dxfId="35" priority="6">
      <formula>$M$33="その他"</formula>
    </cfRule>
  </conditionalFormatting>
  <conditionalFormatting sqref="AJ24">
    <cfRule type="containsBlanks" dxfId="34" priority="12">
      <formula>LEN(TRIM(AJ24))=0</formula>
    </cfRule>
  </conditionalFormatting>
  <conditionalFormatting sqref="AK13 AP13 AU13 AL16 AJ18 AJ20 AJ22 M30 M33 M36 Q39 U39 Y39 AI39 AM39 AQ39 R42 V42 Z42 AE42">
    <cfRule type="containsBlanks" dxfId="33" priority="17">
      <formula>LEN(TRIM(M13))=0</formula>
    </cfRule>
  </conditionalFormatting>
  <conditionalFormatting sqref="AL42">
    <cfRule type="containsBlanks" dxfId="32" priority="11">
      <formula>LEN(TRIM(AL42))=0</formula>
    </cfRule>
  </conditionalFormatting>
  <conditionalFormatting sqref="BP60 BP63 BP66 BP69 BP72 BP76">
    <cfRule type="expression" dxfId="31" priority="16" stopIfTrue="1">
      <formula>NOT(COUNTIF(INDIRECT(#REF!),BP60))</formula>
    </cfRule>
  </conditionalFormatting>
  <conditionalFormatting sqref="BP60:BP78">
    <cfRule type="duplicateValues" dxfId="30" priority="132"/>
  </conditionalFormatting>
  <dataValidations count="11">
    <dataValidation type="list" allowBlank="1" showInputMessage="1" showErrorMessage="1" sqref="R42:S43 Q39:R40 AK13:AM13 AI39:AJ40" xr:uid="{00000000-0002-0000-0100-000000000000}">
      <formula1>"　,8,9,10,11,12"</formula1>
    </dataValidation>
    <dataValidation type="list" allowBlank="1" showInputMessage="1" showErrorMessage="1" sqref="M33:X34" xr:uid="{00000000-0002-0000-0100-000001000000}">
      <formula1>" 　,製品の性能評価,客先クレーム対策,試作,新製品開発,海外規格評価,その他"</formula1>
    </dataValidation>
    <dataValidation type="list" showInputMessage="1" showErrorMessage="1" sqref="B55" xr:uid="{00000000-0002-0000-0100-000002000000}">
      <formula1>減免率</formula1>
    </dataValidation>
    <dataValidation type="list" allowBlank="1" showInputMessage="1" showErrorMessage="1" sqref="AE42:AG43 AL42:AN43" xr:uid="{00000000-0002-0000-0100-000003000000}">
      <formula1>"　,8,9,10,11,12,13,14,15,16,17,18,19,20,21,22,23,0,1,2,3,4,5,6,7"</formula1>
    </dataValidation>
    <dataValidation type="list" allowBlank="1" showInputMessage="1" showErrorMessage="1" sqref="AS42" xr:uid="{00000000-0002-0000-0100-000004000000}">
      <formula1>"　,(お昼休憩のため12時～13時は使用していない)"</formula1>
    </dataValidation>
    <dataValidation type="list" allowBlank="1" showInputMessage="1" showErrorMessage="1" sqref="BI8" xr:uid="{00000000-0002-0000-0100-000005000000}">
      <formula1>"指定した日付を記入,今日の日付を記入"</formula1>
    </dataValidation>
    <dataValidation type="list" allowBlank="1" showInputMessage="1" showErrorMessage="1" sqref="Q41:R41 AI41:AJ41" xr:uid="{00000000-0002-0000-0100-000006000000}">
      <formula1>"　,5,6,7,8,9,10"</formula1>
    </dataValidation>
    <dataValidation type="list" allowBlank="1" showInputMessage="1" showErrorMessage="1" sqref="AU13:AW13 Y39:Z41 AQ39:AR41 Z42:AA43" xr:uid="{00000000-0002-0000-0100-000007000000}">
      <formula1>"　,1,2,3,4,5,6,7,8,9,10,11,12,13,14,15,16,17,18,19,20,21,22,23,24,25,26,27,28,29,30,31"</formula1>
    </dataValidation>
    <dataValidation type="list" allowBlank="1" showInputMessage="1" showErrorMessage="1" sqref="AP13:AR13 U39:V41 AM39:AN41 V42:W43" xr:uid="{00000000-0002-0000-0100-000008000000}">
      <formula1>"　,1,2,3,4,5,6,7,8,9,10,11,12"</formula1>
    </dataValidation>
    <dataValidation type="list" allowBlank="1" showInputMessage="1" showErrorMessage="1" sqref="AV58:BA73" xr:uid="{00000000-0002-0000-0100-000009000000}">
      <formula1>担当者</formula1>
    </dataValidation>
    <dataValidation operator="greaterThanOrEqual" allowBlank="1" showInputMessage="1" showErrorMessage="1" sqref="B73:G73 B74" xr:uid="{00000000-0002-0000-0100-00000A000000}"/>
  </dataValidations>
  <hyperlinks>
    <hyperlink ref="BD33" r:id="rId1" xr:uid="{00000000-0004-0000-0100-000000000000}"/>
  </hyperlinks>
  <printOptions horizontalCentered="1"/>
  <pageMargins left="0.19685039370078741" right="0.19685039370078741" top="0.6692913385826772" bottom="0.39370078740157483" header="0.31496062992125984" footer="0.31496062992125984"/>
  <pageSetup paperSize="9" scale="88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100-00000B000000}">
          <x14:formula1>
            <xm:f>プルダウン用シート!$F$2:$F$103</xm:f>
          </x14:formula1>
          <xm:sqref>AJ58:AN72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O123"/>
  <sheetViews>
    <sheetView view="pageBreakPreview" zoomScaleNormal="100" zoomScaleSheetLayoutView="100" workbookViewId="0">
      <selection activeCell="CS17" sqref="CS17"/>
    </sheetView>
  </sheetViews>
  <sheetFormatPr defaultColWidth="1.88671875" defaultRowHeight="11.25" customHeight="1"/>
  <cols>
    <col min="1" max="2" width="1.88671875" style="41" customWidth="1"/>
    <col min="3" max="11" width="1.88671875" style="41"/>
    <col min="12" max="12" width="3.44140625" style="41" bestFit="1" customWidth="1"/>
    <col min="13" max="41" width="1.88671875" style="41"/>
    <col min="42" max="42" width="1.88671875" style="41" customWidth="1"/>
    <col min="43" max="53" width="1.88671875" style="41"/>
    <col min="54" max="54" width="2.44140625" style="41" bestFit="1" customWidth="1"/>
    <col min="55" max="55" width="1.88671875" style="41"/>
    <col min="56" max="56" width="3" style="41" bestFit="1" customWidth="1"/>
    <col min="57" max="57" width="7.88671875" style="41" customWidth="1"/>
    <col min="58" max="58" width="5.44140625" style="41" customWidth="1"/>
    <col min="59" max="59" width="5.6640625" style="41" customWidth="1"/>
    <col min="60" max="60" width="4.6640625" style="41" customWidth="1"/>
    <col min="61" max="64" width="1.88671875" style="41" customWidth="1"/>
    <col min="65" max="67" width="1.88671875" style="41" hidden="1" customWidth="1"/>
    <col min="68" max="68" width="31" style="41" hidden="1" customWidth="1"/>
    <col min="69" max="69" width="11.88671875" style="41" hidden="1" customWidth="1"/>
    <col min="70" max="70" width="9.44140625" style="41" hidden="1" customWidth="1"/>
    <col min="71" max="71" width="10.44140625" style="41" hidden="1" customWidth="1"/>
    <col min="72" max="73" width="10.21875" style="41" hidden="1" customWidth="1"/>
    <col min="74" max="74" width="8.88671875" style="41" hidden="1" customWidth="1"/>
    <col min="75" max="75" width="19.44140625" style="41" hidden="1" customWidth="1"/>
    <col min="76" max="77" width="9.6640625" style="41" hidden="1" customWidth="1"/>
    <col min="78" max="79" width="2.33203125" style="41" customWidth="1"/>
    <col min="80" max="16384" width="1.88671875" style="41"/>
  </cols>
  <sheetData>
    <row r="1" spans="2:79" s="32" customFormat="1" ht="21.75" customHeight="1">
      <c r="B1" s="235" t="s">
        <v>61</v>
      </c>
      <c r="C1" s="235"/>
      <c r="D1" s="235"/>
      <c r="E1" s="235"/>
      <c r="F1" s="235"/>
      <c r="G1" s="235"/>
      <c r="H1" s="236" t="s">
        <v>179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F1" s="164"/>
      <c r="AH1" s="184"/>
      <c r="AI1" s="184"/>
      <c r="AJ1" s="184"/>
      <c r="AK1" s="184"/>
      <c r="AL1" s="184"/>
      <c r="AM1" s="184"/>
      <c r="AN1" s="184"/>
      <c r="AO1" s="184"/>
      <c r="AP1" s="184"/>
      <c r="AQ1" s="237" t="s">
        <v>180</v>
      </c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9"/>
    </row>
    <row r="2" spans="2:79" s="32" customFormat="1" ht="11.25" customHeight="1">
      <c r="B2" s="185"/>
      <c r="C2" s="185"/>
      <c r="D2" s="185"/>
      <c r="E2" s="185"/>
      <c r="F2" s="185"/>
      <c r="G2" s="185"/>
      <c r="H2" s="186"/>
      <c r="I2" s="186"/>
      <c r="J2" s="186"/>
      <c r="K2" s="37"/>
      <c r="L2" s="37"/>
      <c r="M2" s="37"/>
      <c r="N2" s="186"/>
      <c r="O2" s="186"/>
      <c r="P2" s="37"/>
      <c r="Q2" s="37"/>
      <c r="R2" s="37"/>
      <c r="S2" s="186"/>
      <c r="T2" s="186"/>
      <c r="U2" s="37"/>
      <c r="V2" s="37"/>
      <c r="W2" s="37"/>
      <c r="X2" s="186"/>
      <c r="Y2" s="186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7"/>
      <c r="AR2" s="187"/>
      <c r="AS2" s="187"/>
      <c r="AT2" s="187"/>
      <c r="AU2" s="187"/>
      <c r="AV2" s="187"/>
      <c r="AW2" s="187"/>
      <c r="AX2" s="187"/>
      <c r="AY2" s="187"/>
      <c r="AZ2" s="240" t="s">
        <v>191</v>
      </c>
      <c r="BA2" s="240"/>
      <c r="BB2" s="240"/>
    </row>
    <row r="3" spans="2:79" s="32" customFormat="1" ht="15" customHeight="1">
      <c r="B3" s="154" t="s">
        <v>75</v>
      </c>
      <c r="C3" s="188"/>
      <c r="D3" s="188"/>
      <c r="E3" s="188"/>
      <c r="F3" s="188"/>
      <c r="G3" s="161"/>
      <c r="H3" s="189"/>
      <c r="I3" s="189"/>
      <c r="J3" s="189"/>
      <c r="K3" s="190"/>
      <c r="L3" s="190"/>
      <c r="M3" s="190"/>
      <c r="N3" s="189"/>
      <c r="O3" s="189"/>
      <c r="P3" s="190"/>
      <c r="Q3" s="190"/>
      <c r="R3" s="190"/>
      <c r="S3" s="189"/>
      <c r="T3" s="189"/>
      <c r="U3" s="190"/>
      <c r="V3" s="190"/>
      <c r="W3" s="190"/>
      <c r="X3" s="189"/>
      <c r="Y3" s="189"/>
      <c r="Z3" s="154"/>
      <c r="AA3" s="154"/>
      <c r="AB3" s="154"/>
      <c r="AC3" s="154"/>
      <c r="AD3" s="154"/>
      <c r="AE3" s="154"/>
      <c r="AF3" s="154"/>
    </row>
    <row r="4" spans="2:79" s="38" customFormat="1" ht="27" customHeight="1">
      <c r="B4" s="398" t="s">
        <v>81</v>
      </c>
      <c r="C4" s="398"/>
      <c r="D4" s="398"/>
      <c r="E4" s="398"/>
      <c r="F4" s="287" t="s">
        <v>181</v>
      </c>
      <c r="G4" s="287"/>
      <c r="H4" s="287"/>
      <c r="I4" s="287"/>
      <c r="J4" s="287"/>
      <c r="K4" s="287" t="s">
        <v>83</v>
      </c>
      <c r="L4" s="287"/>
      <c r="M4" s="287"/>
      <c r="N4" s="287"/>
      <c r="O4" s="287"/>
      <c r="P4" s="287" t="s">
        <v>182</v>
      </c>
      <c r="Q4" s="287"/>
      <c r="R4" s="287"/>
      <c r="S4" s="287"/>
      <c r="T4" s="287"/>
      <c r="U4" s="287" t="s">
        <v>13</v>
      </c>
      <c r="V4" s="287"/>
      <c r="W4" s="287"/>
      <c r="X4" s="287"/>
      <c r="Y4" s="287"/>
      <c r="Z4" s="287"/>
      <c r="AA4" s="399"/>
      <c r="AB4" s="399"/>
      <c r="AC4" s="399"/>
      <c r="AD4" s="399"/>
      <c r="AE4" s="399"/>
      <c r="AF4" s="154"/>
      <c r="BZ4" s="32"/>
      <c r="CA4" s="32"/>
    </row>
    <row r="5" spans="2:79" s="38" customFormat="1" ht="11.1" customHeight="1"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7"/>
      <c r="AB5" s="397"/>
      <c r="AC5" s="397"/>
      <c r="AD5" s="397"/>
      <c r="AE5" s="397"/>
      <c r="AF5" s="153"/>
      <c r="BY5" s="32"/>
      <c r="BZ5" s="32"/>
      <c r="CA5" s="32"/>
    </row>
    <row r="6" spans="2:79" s="38" customFormat="1" ht="11.1" customHeight="1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7"/>
      <c r="AB6" s="397"/>
      <c r="AC6" s="397"/>
      <c r="AD6" s="397"/>
      <c r="AE6" s="397"/>
      <c r="AF6" s="153"/>
      <c r="BZ6" s="32"/>
      <c r="CA6" s="32"/>
    </row>
    <row r="7" spans="2:79" s="38" customFormat="1" ht="11.1" customHeight="1"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7"/>
      <c r="AB7" s="397"/>
      <c r="AC7" s="397"/>
      <c r="AD7" s="397"/>
      <c r="AE7" s="397"/>
      <c r="AF7" s="153"/>
      <c r="BY7" s="32"/>
      <c r="BZ7" s="32"/>
      <c r="CA7" s="32"/>
    </row>
    <row r="8" spans="2:79" s="38" customFormat="1" ht="11.1" customHeight="1"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7"/>
      <c r="AB8" s="397"/>
      <c r="AC8" s="397"/>
      <c r="AD8" s="397"/>
      <c r="AE8" s="397"/>
      <c r="AF8" s="153"/>
      <c r="BE8" s="39"/>
      <c r="BF8" s="39"/>
      <c r="BG8" s="39"/>
      <c r="BH8" s="39"/>
      <c r="BI8" s="40"/>
      <c r="BJ8" s="40"/>
      <c r="BK8" s="40"/>
      <c r="BL8" s="40"/>
      <c r="BM8" s="40"/>
      <c r="BN8" s="40"/>
      <c r="BO8" s="40"/>
      <c r="BP8" s="40"/>
      <c r="BQ8" s="40"/>
      <c r="BR8" s="41"/>
      <c r="BZ8" s="32"/>
      <c r="CA8" s="32"/>
    </row>
    <row r="9" spans="2:79" s="38" customFormat="1" ht="6" customHeight="1" thickBot="1">
      <c r="B9" s="41"/>
      <c r="C9" s="41"/>
      <c r="D9" s="41"/>
      <c r="E9" s="41"/>
      <c r="F9" s="42"/>
      <c r="G9" s="43"/>
      <c r="H9" s="41"/>
      <c r="I9" s="41"/>
      <c r="J9" s="41"/>
      <c r="K9" s="41"/>
      <c r="L9" s="41"/>
      <c r="M9" s="41"/>
      <c r="N9" s="41"/>
      <c r="O9" s="41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Y9" s="32"/>
      <c r="BZ9" s="32"/>
      <c r="CA9" s="32"/>
    </row>
    <row r="10" spans="2:79" ht="11.1" customHeight="1">
      <c r="B10" s="434" t="s">
        <v>6</v>
      </c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435"/>
      <c r="AB10" s="435"/>
      <c r="AC10" s="435"/>
      <c r="AD10" s="435"/>
      <c r="AE10" s="435"/>
      <c r="AF10" s="435"/>
      <c r="AG10" s="435"/>
      <c r="AH10" s="435"/>
      <c r="AI10" s="435"/>
      <c r="AJ10" s="435"/>
      <c r="AK10" s="435"/>
      <c r="AL10" s="435"/>
      <c r="AM10" s="435"/>
      <c r="AN10" s="435"/>
      <c r="AO10" s="435"/>
      <c r="AP10" s="435"/>
      <c r="AQ10" s="435"/>
      <c r="AR10" s="435"/>
      <c r="AS10" s="435"/>
      <c r="AT10" s="435"/>
      <c r="AU10" s="435"/>
      <c r="AV10" s="435"/>
      <c r="AW10" s="435"/>
      <c r="AX10" s="435"/>
      <c r="AY10" s="435"/>
      <c r="AZ10" s="435"/>
      <c r="BA10" s="436"/>
      <c r="BI10" s="39"/>
      <c r="BJ10" s="39"/>
      <c r="BK10" s="39"/>
      <c r="BL10" s="39"/>
      <c r="BM10" s="39"/>
      <c r="BN10" s="39"/>
      <c r="BO10" s="39"/>
      <c r="BP10" s="39"/>
      <c r="BQ10" s="39"/>
      <c r="BT10" s="391"/>
      <c r="BU10" s="391"/>
      <c r="BV10" s="391"/>
      <c r="BW10" s="391"/>
      <c r="BX10" s="391"/>
      <c r="BY10" s="38"/>
      <c r="BZ10" s="32"/>
      <c r="CA10" s="32"/>
    </row>
    <row r="11" spans="2:79" ht="11.1" customHeight="1">
      <c r="B11" s="437"/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438"/>
      <c r="AO11" s="438"/>
      <c r="AP11" s="438"/>
      <c r="AQ11" s="438"/>
      <c r="AR11" s="438"/>
      <c r="AS11" s="438"/>
      <c r="AT11" s="438"/>
      <c r="AU11" s="438"/>
      <c r="AV11" s="438"/>
      <c r="AW11" s="438"/>
      <c r="AX11" s="438"/>
      <c r="AY11" s="438"/>
      <c r="AZ11" s="438"/>
      <c r="BA11" s="439"/>
      <c r="BD11" s="392" t="s">
        <v>68</v>
      </c>
      <c r="BE11" s="392"/>
      <c r="BF11" s="392"/>
      <c r="BG11" s="392"/>
      <c r="BH11" s="45"/>
      <c r="BI11" s="45"/>
      <c r="BJ11" s="45"/>
      <c r="BK11" s="45"/>
      <c r="BL11" s="39"/>
      <c r="BM11" s="39"/>
      <c r="BN11" s="39"/>
      <c r="BO11" s="39"/>
      <c r="BP11" s="39"/>
      <c r="BQ11" s="39"/>
      <c r="BY11" s="32"/>
      <c r="BZ11" s="32"/>
      <c r="CA11" s="32"/>
    </row>
    <row r="12" spans="2:79" ht="11.1" customHeight="1">
      <c r="B12" s="437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438"/>
      <c r="AM12" s="438"/>
      <c r="AN12" s="438"/>
      <c r="AO12" s="438"/>
      <c r="AP12" s="438"/>
      <c r="AQ12" s="438"/>
      <c r="AR12" s="438"/>
      <c r="AS12" s="438"/>
      <c r="AT12" s="438"/>
      <c r="AU12" s="438"/>
      <c r="AV12" s="438"/>
      <c r="AW12" s="438"/>
      <c r="AX12" s="438"/>
      <c r="AY12" s="438"/>
      <c r="AZ12" s="438"/>
      <c r="BA12" s="439"/>
      <c r="BD12" s="392"/>
      <c r="BE12" s="392"/>
      <c r="BF12" s="392"/>
      <c r="BG12" s="392"/>
      <c r="BH12" s="45"/>
      <c r="BI12" s="45"/>
      <c r="BJ12" s="45"/>
      <c r="BK12" s="45"/>
      <c r="BL12" s="44"/>
      <c r="BM12" s="44"/>
      <c r="BN12" s="44"/>
      <c r="BO12" s="44"/>
      <c r="BP12" s="44"/>
      <c r="BQ12" s="44"/>
      <c r="BY12" s="38"/>
      <c r="BZ12" s="32"/>
      <c r="CA12" s="32"/>
    </row>
    <row r="13" spans="2:79" s="50" customFormat="1" ht="18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30" t="s">
        <v>22</v>
      </c>
      <c r="AI13" s="430"/>
      <c r="AJ13" s="430"/>
      <c r="AK13" s="432" t="s">
        <v>42</v>
      </c>
      <c r="AL13" s="432"/>
      <c r="AM13" s="432"/>
      <c r="AN13" s="430" t="s">
        <v>18</v>
      </c>
      <c r="AO13" s="430"/>
      <c r="AP13" s="432" t="s">
        <v>42</v>
      </c>
      <c r="AQ13" s="432"/>
      <c r="AR13" s="432"/>
      <c r="AS13" s="430" t="s">
        <v>19</v>
      </c>
      <c r="AT13" s="430"/>
      <c r="AU13" s="432" t="s">
        <v>42</v>
      </c>
      <c r="AV13" s="432"/>
      <c r="AW13" s="432"/>
      <c r="AX13" s="430" t="s">
        <v>21</v>
      </c>
      <c r="AY13" s="430"/>
      <c r="AZ13" s="48"/>
      <c r="BA13" s="49"/>
      <c r="BD13" s="395">
        <f ca="1">YEAR(TODAY())-2018</f>
        <v>8</v>
      </c>
      <c r="BE13" s="395"/>
      <c r="BF13" s="51">
        <f ca="1">MONTH(TODAY())</f>
        <v>3</v>
      </c>
      <c r="BG13" s="52">
        <f ca="1">DAY(TODAY())</f>
        <v>26</v>
      </c>
      <c r="BH13" s="51"/>
      <c r="BJ13" s="52"/>
      <c r="BK13" s="52"/>
      <c r="BL13" s="52"/>
      <c r="BY13" s="32"/>
      <c r="BZ13" s="32"/>
      <c r="CA13" s="32"/>
    </row>
    <row r="14" spans="2:79" s="50" customFormat="1" ht="6.75" customHeight="1">
      <c r="B14" s="53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48"/>
      <c r="AZ14" s="48"/>
      <c r="BA14" s="49"/>
      <c r="BY14" s="38"/>
      <c r="BZ14" s="32"/>
      <c r="CA14" s="32"/>
    </row>
    <row r="15" spans="2:79" s="50" customFormat="1" ht="11.25" customHeight="1">
      <c r="B15" s="53"/>
      <c r="C15" s="249" t="s">
        <v>194</v>
      </c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6"/>
      <c r="BY15" s="32"/>
      <c r="BZ15" s="32"/>
      <c r="CA15" s="32"/>
    </row>
    <row r="16" spans="2:79" s="50" customFormat="1" ht="11.25" customHeight="1">
      <c r="B16" s="53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1" t="s">
        <v>84</v>
      </c>
      <c r="Z16" s="251"/>
      <c r="AD16" s="47"/>
      <c r="AE16" s="47"/>
      <c r="AF16" s="47"/>
      <c r="AG16" s="47"/>
      <c r="AH16" s="47"/>
      <c r="AI16" s="433" t="s">
        <v>171</v>
      </c>
      <c r="AJ16" s="433"/>
      <c r="AK16" s="433"/>
      <c r="AL16" s="448"/>
      <c r="AM16" s="448"/>
      <c r="AN16" s="448"/>
      <c r="AO16" s="448"/>
      <c r="AP16" s="448"/>
      <c r="AQ16" s="448"/>
      <c r="AR16" s="448"/>
      <c r="AS16" s="448"/>
      <c r="AT16" s="448"/>
      <c r="AU16" s="448"/>
      <c r="AV16" s="448"/>
      <c r="AW16" s="448"/>
      <c r="AX16" s="448"/>
      <c r="AY16" s="448"/>
      <c r="AZ16" s="448"/>
      <c r="BA16" s="57"/>
      <c r="BY16" s="38"/>
      <c r="BZ16" s="32"/>
      <c r="CA16" s="32"/>
    </row>
    <row r="17" spans="2:79" s="50" customFormat="1" ht="11.25" customHeight="1">
      <c r="B17" s="53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1"/>
      <c r="Z17" s="251"/>
      <c r="AA17" s="58"/>
      <c r="AB17" s="58"/>
      <c r="AC17" s="58"/>
      <c r="AD17" s="58"/>
      <c r="AE17" s="58"/>
      <c r="AF17" s="47"/>
      <c r="AG17" s="47"/>
      <c r="AH17" s="47"/>
      <c r="AI17" s="433"/>
      <c r="AJ17" s="433"/>
      <c r="AK17" s="433"/>
      <c r="AL17" s="448"/>
      <c r="AM17" s="448"/>
      <c r="AN17" s="448"/>
      <c r="AO17" s="448"/>
      <c r="AP17" s="448"/>
      <c r="AQ17" s="448"/>
      <c r="AR17" s="448"/>
      <c r="AS17" s="448"/>
      <c r="AT17" s="448"/>
      <c r="AU17" s="448"/>
      <c r="AV17" s="448"/>
      <c r="AW17" s="448"/>
      <c r="AX17" s="448"/>
      <c r="AY17" s="448"/>
      <c r="AZ17" s="448"/>
      <c r="BA17" s="57"/>
      <c r="BY17" s="32"/>
      <c r="BZ17" s="32"/>
      <c r="CA17" s="32"/>
    </row>
    <row r="18" spans="2:79" s="50" customFormat="1" ht="11.25" customHeight="1">
      <c r="B18" s="5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9"/>
      <c r="AC18" s="59"/>
      <c r="AD18" s="453" t="s">
        <v>4</v>
      </c>
      <c r="AE18" s="453"/>
      <c r="AF18" s="453"/>
      <c r="AG18" s="453"/>
      <c r="AH18" s="453"/>
      <c r="AI18" s="453"/>
      <c r="AJ18" s="449"/>
      <c r="AK18" s="449"/>
      <c r="AL18" s="449"/>
      <c r="AM18" s="449"/>
      <c r="AN18" s="449"/>
      <c r="AO18" s="449"/>
      <c r="AP18" s="449"/>
      <c r="AQ18" s="449"/>
      <c r="AR18" s="449"/>
      <c r="AS18" s="449"/>
      <c r="AT18" s="449"/>
      <c r="AU18" s="449"/>
      <c r="AV18" s="449"/>
      <c r="AW18" s="449"/>
      <c r="AX18" s="449"/>
      <c r="AY18" s="449"/>
      <c r="AZ18" s="449"/>
      <c r="BA18" s="60"/>
      <c r="BY18" s="38"/>
      <c r="BZ18" s="32"/>
      <c r="CA18" s="32"/>
    </row>
    <row r="19" spans="2:79" s="50" customFormat="1" ht="11.25" customHeight="1">
      <c r="B19" s="53"/>
      <c r="C19" s="440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55"/>
      <c r="AC19" s="55"/>
      <c r="AD19" s="447"/>
      <c r="AE19" s="447"/>
      <c r="AF19" s="447"/>
      <c r="AG19" s="447"/>
      <c r="AH19" s="447"/>
      <c r="AI19" s="447"/>
      <c r="AJ19" s="450"/>
      <c r="AK19" s="450"/>
      <c r="AL19" s="450"/>
      <c r="AM19" s="450"/>
      <c r="AN19" s="450"/>
      <c r="AO19" s="450"/>
      <c r="AP19" s="450"/>
      <c r="AQ19" s="450"/>
      <c r="AR19" s="450"/>
      <c r="AS19" s="450"/>
      <c r="AT19" s="450"/>
      <c r="AU19" s="450"/>
      <c r="AV19" s="450"/>
      <c r="AW19" s="450"/>
      <c r="AX19" s="450"/>
      <c r="AY19" s="450"/>
      <c r="AZ19" s="450"/>
      <c r="BA19" s="60"/>
      <c r="BY19" s="32"/>
      <c r="BZ19" s="32"/>
      <c r="CA19" s="32"/>
    </row>
    <row r="20" spans="2:79" s="50" customFormat="1" ht="11.25" customHeight="1">
      <c r="B20" s="53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61"/>
      <c r="AC20" s="61"/>
      <c r="AD20" s="446" t="s">
        <v>1</v>
      </c>
      <c r="AE20" s="446"/>
      <c r="AF20" s="446"/>
      <c r="AG20" s="446"/>
      <c r="AH20" s="446"/>
      <c r="AI20" s="446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1"/>
      <c r="AU20" s="451"/>
      <c r="AV20" s="451"/>
      <c r="AW20" s="451"/>
      <c r="AX20" s="451"/>
      <c r="AY20" s="451"/>
      <c r="AZ20" s="451"/>
      <c r="BA20" s="60"/>
      <c r="BY20" s="38"/>
      <c r="BZ20" s="32"/>
      <c r="CA20" s="32"/>
    </row>
    <row r="21" spans="2:79" s="50" customFormat="1" ht="11.25" customHeight="1">
      <c r="B21" s="53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61"/>
      <c r="AC21" s="61"/>
      <c r="AD21" s="447"/>
      <c r="AE21" s="447"/>
      <c r="AF21" s="447"/>
      <c r="AG21" s="447"/>
      <c r="AH21" s="447"/>
      <c r="AI21" s="447"/>
      <c r="AJ21" s="452"/>
      <c r="AK21" s="452"/>
      <c r="AL21" s="452"/>
      <c r="AM21" s="452"/>
      <c r="AN21" s="452"/>
      <c r="AO21" s="452"/>
      <c r="AP21" s="452"/>
      <c r="AQ21" s="452"/>
      <c r="AR21" s="452"/>
      <c r="AS21" s="452"/>
      <c r="AT21" s="452"/>
      <c r="AU21" s="452"/>
      <c r="AV21" s="452"/>
      <c r="AW21" s="452"/>
      <c r="AX21" s="452"/>
      <c r="AY21" s="452"/>
      <c r="AZ21" s="452"/>
      <c r="BA21" s="60"/>
      <c r="BY21" s="32"/>
      <c r="BZ21" s="32"/>
      <c r="CA21" s="32"/>
    </row>
    <row r="22" spans="2:79" s="50" customFormat="1" ht="11.25" customHeight="1">
      <c r="B22" s="53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D22" s="446" t="s">
        <v>2</v>
      </c>
      <c r="AE22" s="446"/>
      <c r="AF22" s="446"/>
      <c r="AG22" s="446"/>
      <c r="AH22" s="446"/>
      <c r="AI22" s="446"/>
      <c r="AJ22" s="449"/>
      <c r="AK22" s="449"/>
      <c r="AL22" s="449"/>
      <c r="AM22" s="449"/>
      <c r="AN22" s="449"/>
      <c r="AO22" s="449"/>
      <c r="AP22" s="449"/>
      <c r="AQ22" s="449"/>
      <c r="AR22" s="449"/>
      <c r="AS22" s="449"/>
      <c r="AT22" s="449"/>
      <c r="AU22" s="449"/>
      <c r="AV22" s="449"/>
      <c r="AW22" s="449"/>
      <c r="AX22" s="449"/>
      <c r="AY22" s="449"/>
      <c r="AZ22" s="449"/>
      <c r="BA22" s="60"/>
      <c r="BY22" s="38"/>
      <c r="BZ22" s="32"/>
      <c r="CA22" s="32"/>
    </row>
    <row r="23" spans="2:79" s="50" customFormat="1" ht="11.25" customHeight="1">
      <c r="B23" s="53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D23" s="447"/>
      <c r="AE23" s="447"/>
      <c r="AF23" s="447"/>
      <c r="AG23" s="447"/>
      <c r="AH23" s="447"/>
      <c r="AI23" s="447"/>
      <c r="AJ23" s="450"/>
      <c r="AK23" s="450"/>
      <c r="AL23" s="450"/>
      <c r="AM23" s="450"/>
      <c r="AN23" s="450"/>
      <c r="AO23" s="450"/>
      <c r="AP23" s="450"/>
      <c r="AQ23" s="450"/>
      <c r="AR23" s="450"/>
      <c r="AS23" s="450"/>
      <c r="AT23" s="450"/>
      <c r="AU23" s="450"/>
      <c r="AV23" s="450"/>
      <c r="AW23" s="450"/>
      <c r="AX23" s="450"/>
      <c r="AY23" s="450"/>
      <c r="AZ23" s="450"/>
      <c r="BA23" s="60"/>
      <c r="BY23" s="32"/>
      <c r="BZ23" s="32"/>
      <c r="CA23" s="32"/>
    </row>
    <row r="24" spans="2:79" s="50" customFormat="1" ht="20.100000000000001" customHeight="1">
      <c r="B24" s="53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D24" s="446" t="s">
        <v>5</v>
      </c>
      <c r="AE24" s="446"/>
      <c r="AF24" s="446"/>
      <c r="AG24" s="446"/>
      <c r="AH24" s="446"/>
      <c r="AI24" s="44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6"/>
      <c r="AZ24" s="376"/>
      <c r="BA24" s="60"/>
      <c r="BY24" s="38"/>
      <c r="BZ24" s="32"/>
      <c r="CA24" s="32"/>
    </row>
    <row r="25" spans="2:79" s="50" customFormat="1" ht="20.100000000000001" customHeight="1">
      <c r="B25" s="53"/>
      <c r="AD25" s="447"/>
      <c r="AE25" s="447"/>
      <c r="AF25" s="447"/>
      <c r="AG25" s="447"/>
      <c r="AH25" s="447"/>
      <c r="AI25" s="44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60"/>
      <c r="BY25" s="32"/>
      <c r="BZ25" s="32"/>
      <c r="CA25" s="32"/>
    </row>
    <row r="26" spans="2:79" s="50" customFormat="1" ht="6.75" customHeight="1">
      <c r="B26" s="53"/>
      <c r="BA26" s="60"/>
      <c r="BY26" s="38"/>
      <c r="BZ26" s="32"/>
      <c r="CA26" s="32"/>
    </row>
    <row r="27" spans="2:79" s="50" customFormat="1" ht="11.25" customHeight="1">
      <c r="B27" s="53"/>
      <c r="C27" s="431" t="s">
        <v>86</v>
      </c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1"/>
      <c r="AO27" s="431"/>
      <c r="AP27" s="431"/>
      <c r="AQ27" s="431"/>
      <c r="AR27" s="431"/>
      <c r="AS27" s="431"/>
      <c r="AT27" s="431"/>
      <c r="AU27" s="431"/>
      <c r="AV27" s="431"/>
      <c r="AW27" s="431"/>
      <c r="AX27" s="431"/>
      <c r="AY27" s="431"/>
      <c r="AZ27" s="431"/>
      <c r="BA27" s="60"/>
      <c r="BY27" s="32"/>
      <c r="BZ27" s="32"/>
      <c r="CA27" s="32"/>
    </row>
    <row r="28" spans="2:79" s="50" customFormat="1" ht="11.25" customHeight="1">
      <c r="B28" s="53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  <c r="AA28" s="431"/>
      <c r="AB28" s="431"/>
      <c r="AC28" s="431"/>
      <c r="AD28" s="431"/>
      <c r="AE28" s="431"/>
      <c r="AF28" s="431"/>
      <c r="AG28" s="431"/>
      <c r="AH28" s="431"/>
      <c r="AI28" s="431"/>
      <c r="AJ28" s="431"/>
      <c r="AK28" s="431"/>
      <c r="AL28" s="431"/>
      <c r="AM28" s="431"/>
      <c r="AN28" s="431"/>
      <c r="AO28" s="431"/>
      <c r="AP28" s="431"/>
      <c r="AQ28" s="431"/>
      <c r="AR28" s="431"/>
      <c r="AS28" s="431"/>
      <c r="AT28" s="431"/>
      <c r="AU28" s="431"/>
      <c r="AV28" s="431"/>
      <c r="AW28" s="431"/>
      <c r="AX28" s="431"/>
      <c r="AY28" s="431"/>
      <c r="AZ28" s="431"/>
      <c r="BA28" s="56"/>
      <c r="BY28" s="38"/>
      <c r="BZ28" s="32"/>
      <c r="CA28" s="32"/>
    </row>
    <row r="29" spans="2:79" s="50" customFormat="1" ht="6" customHeight="1">
      <c r="B29" s="5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6"/>
      <c r="BY29" s="32"/>
      <c r="BZ29" s="32"/>
      <c r="CA29" s="32"/>
    </row>
    <row r="30" spans="2:79" s="50" customFormat="1" ht="20.100000000000001" customHeight="1">
      <c r="B30" s="53"/>
      <c r="C30" s="364" t="s">
        <v>10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79" t="str">
        <f>設備機器一覧!J63</f>
        <v/>
      </c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56"/>
      <c r="BD30" s="367"/>
      <c r="BE30" s="368"/>
      <c r="BF30" s="368"/>
      <c r="BG30" s="368"/>
      <c r="BH30" s="368"/>
      <c r="BI30" s="368"/>
      <c r="BJ30" s="368"/>
      <c r="BK30" s="368"/>
      <c r="BL30" s="368"/>
      <c r="BM30" s="368"/>
      <c r="BN30" s="368"/>
      <c r="BO30" s="368"/>
      <c r="BP30" s="368"/>
      <c r="BY30" s="38"/>
      <c r="BZ30" s="32"/>
      <c r="CA30" s="32"/>
    </row>
    <row r="31" spans="2:79" s="50" customFormat="1" ht="20.100000000000001" customHeight="1">
      <c r="B31" s="63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56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Y31" s="32"/>
      <c r="BZ31" s="32"/>
      <c r="CA31" s="32"/>
    </row>
    <row r="32" spans="2:79" s="50" customFormat="1" ht="6.75" customHeight="1">
      <c r="B32" s="63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64"/>
      <c r="N32" s="64"/>
      <c r="O32" s="64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Y32" s="38"/>
      <c r="BZ32" s="32"/>
      <c r="CA32" s="32"/>
    </row>
    <row r="33" spans="2:79" s="50" customFormat="1" ht="9" customHeight="1">
      <c r="B33" s="63"/>
      <c r="C33" s="364" t="s">
        <v>11</v>
      </c>
      <c r="D33" s="364"/>
      <c r="E33" s="364"/>
      <c r="F33" s="364"/>
      <c r="G33" s="364"/>
      <c r="H33" s="364"/>
      <c r="I33" s="364"/>
      <c r="J33" s="364"/>
      <c r="K33" s="364"/>
      <c r="L33" s="364"/>
      <c r="M33" s="369" t="s">
        <v>42</v>
      </c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56"/>
      <c r="BD33" s="65" t="s">
        <v>74</v>
      </c>
      <c r="BY33" s="32"/>
      <c r="BZ33" s="32"/>
      <c r="CA33" s="32"/>
    </row>
    <row r="34" spans="2:79" s="50" customFormat="1" ht="9" customHeight="1">
      <c r="B34" s="63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56"/>
      <c r="BD34" s="65"/>
      <c r="BY34" s="38"/>
      <c r="BZ34" s="32"/>
      <c r="CA34" s="32"/>
    </row>
    <row r="35" spans="2:79" s="50" customFormat="1" ht="6.75" customHeight="1">
      <c r="B35" s="63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64"/>
      <c r="N35" s="64"/>
      <c r="O35" s="64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6"/>
      <c r="BY35" s="32"/>
      <c r="BZ35" s="32"/>
      <c r="CA35" s="32"/>
    </row>
    <row r="36" spans="2:79" s="50" customFormat="1" ht="9" customHeight="1">
      <c r="B36" s="63"/>
      <c r="C36" s="364" t="s">
        <v>12</v>
      </c>
      <c r="D36" s="364"/>
      <c r="E36" s="364"/>
      <c r="F36" s="364"/>
      <c r="G36" s="364"/>
      <c r="H36" s="364"/>
      <c r="I36" s="364"/>
      <c r="J36" s="364"/>
      <c r="K36" s="364"/>
      <c r="L36" s="364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56"/>
      <c r="BY36" s="38"/>
      <c r="BZ36" s="32"/>
      <c r="CA36" s="32"/>
    </row>
    <row r="37" spans="2:79" s="50" customFormat="1" ht="9" customHeight="1">
      <c r="B37" s="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372"/>
      <c r="BA37" s="56"/>
      <c r="BD37" s="65"/>
      <c r="BY37" s="32"/>
      <c r="BZ37" s="32"/>
      <c r="CA37" s="32"/>
    </row>
    <row r="38" spans="2:79" s="50" customFormat="1" ht="5.25" customHeight="1">
      <c r="B38" s="63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55"/>
      <c r="N38" s="64"/>
      <c r="O38" s="6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6"/>
      <c r="BY38" s="38"/>
      <c r="BZ38" s="32"/>
      <c r="CA38" s="32"/>
    </row>
    <row r="39" spans="2:79" s="50" customFormat="1" ht="11.25" customHeight="1">
      <c r="B39" s="63"/>
      <c r="C39" s="445" t="s">
        <v>28</v>
      </c>
      <c r="D39" s="445"/>
      <c r="E39" s="445"/>
      <c r="F39" s="445"/>
      <c r="G39" s="445"/>
      <c r="H39" s="445"/>
      <c r="I39" s="445"/>
      <c r="J39" s="445"/>
      <c r="K39" s="445"/>
      <c r="L39" s="445"/>
      <c r="M39" s="246" t="s">
        <v>17</v>
      </c>
      <c r="N39" s="246"/>
      <c r="O39" s="246"/>
      <c r="P39" s="246"/>
      <c r="Q39" s="247"/>
      <c r="R39" s="247"/>
      <c r="S39" s="246" t="s">
        <v>18</v>
      </c>
      <c r="T39" s="246"/>
      <c r="U39" s="247"/>
      <c r="V39" s="247"/>
      <c r="W39" s="246" t="s">
        <v>19</v>
      </c>
      <c r="X39" s="246"/>
      <c r="Y39" s="247"/>
      <c r="Z39" s="247"/>
      <c r="AA39" s="246" t="s">
        <v>20</v>
      </c>
      <c r="AB39" s="246"/>
      <c r="AC39" s="246"/>
      <c r="AD39" s="246"/>
      <c r="AE39" s="246"/>
      <c r="AF39" s="246"/>
      <c r="AG39" s="246"/>
      <c r="AH39" s="246"/>
      <c r="AI39" s="247"/>
      <c r="AJ39" s="247"/>
      <c r="AK39" s="246" t="s">
        <v>18</v>
      </c>
      <c r="AL39" s="246"/>
      <c r="AM39" s="247"/>
      <c r="AN39" s="247"/>
      <c r="AO39" s="246" t="s">
        <v>19</v>
      </c>
      <c r="AP39" s="246"/>
      <c r="AQ39" s="247"/>
      <c r="AR39" s="247"/>
      <c r="AS39" s="246" t="s">
        <v>23</v>
      </c>
      <c r="AT39" s="246"/>
      <c r="AU39" s="246"/>
      <c r="AV39" s="246"/>
      <c r="AW39" s="246"/>
      <c r="AX39" s="246"/>
      <c r="AZ39" s="67"/>
      <c r="BA39" s="68"/>
      <c r="BY39" s="32"/>
      <c r="BZ39" s="32"/>
      <c r="CA39" s="32"/>
    </row>
    <row r="40" spans="2:79" s="50" customFormat="1" ht="11.25" customHeight="1">
      <c r="B40" s="63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246"/>
      <c r="N40" s="246"/>
      <c r="O40" s="246"/>
      <c r="P40" s="246"/>
      <c r="Q40" s="247"/>
      <c r="R40" s="247"/>
      <c r="S40" s="246"/>
      <c r="T40" s="246"/>
      <c r="U40" s="247"/>
      <c r="V40" s="247"/>
      <c r="W40" s="246"/>
      <c r="X40" s="246"/>
      <c r="Y40" s="247"/>
      <c r="Z40" s="247"/>
      <c r="AA40" s="246"/>
      <c r="AB40" s="246"/>
      <c r="AC40" s="246"/>
      <c r="AD40" s="246"/>
      <c r="AE40" s="246"/>
      <c r="AF40" s="246"/>
      <c r="AG40" s="246"/>
      <c r="AH40" s="246"/>
      <c r="AI40" s="247"/>
      <c r="AJ40" s="247"/>
      <c r="AK40" s="246"/>
      <c r="AL40" s="246"/>
      <c r="AM40" s="247"/>
      <c r="AN40" s="247"/>
      <c r="AO40" s="246"/>
      <c r="AP40" s="246"/>
      <c r="AQ40" s="247"/>
      <c r="AR40" s="247"/>
      <c r="AS40" s="246"/>
      <c r="AT40" s="246"/>
      <c r="AU40" s="246"/>
      <c r="AV40" s="246"/>
      <c r="AW40" s="246"/>
      <c r="AX40" s="246"/>
      <c r="AY40" s="67"/>
      <c r="AZ40" s="67"/>
      <c r="BA40" s="68"/>
      <c r="BY40" s="38"/>
      <c r="BZ40" s="32"/>
      <c r="CA40" s="32"/>
    </row>
    <row r="41" spans="2:79" s="50" customFormat="1" ht="5.25" customHeight="1">
      <c r="B41" s="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67"/>
      <c r="N41" s="67"/>
      <c r="O41" s="67"/>
      <c r="P41" s="67"/>
      <c r="Q41" s="69"/>
      <c r="R41" s="69"/>
      <c r="S41" s="67"/>
      <c r="T41" s="67"/>
      <c r="U41" s="69"/>
      <c r="V41" s="69"/>
      <c r="W41" s="67"/>
      <c r="X41" s="67"/>
      <c r="Y41" s="69"/>
      <c r="Z41" s="69"/>
      <c r="AA41" s="67"/>
      <c r="AB41" s="67"/>
      <c r="AC41" s="67"/>
      <c r="AD41" s="67"/>
      <c r="AE41" s="67"/>
      <c r="AF41" s="67"/>
      <c r="AG41" s="67"/>
      <c r="AH41" s="67"/>
      <c r="AI41" s="69"/>
      <c r="AJ41" s="69"/>
      <c r="AK41" s="67"/>
      <c r="AL41" s="67"/>
      <c r="AM41" s="69"/>
      <c r="AN41" s="69"/>
      <c r="AO41" s="67"/>
      <c r="AP41" s="67"/>
      <c r="AQ41" s="69"/>
      <c r="AR41" s="69"/>
      <c r="AS41" s="67"/>
      <c r="AT41" s="67"/>
      <c r="AU41" s="67"/>
      <c r="AV41" s="67"/>
      <c r="AW41" s="67"/>
      <c r="AX41" s="67"/>
      <c r="AY41" s="67"/>
      <c r="AZ41" s="67"/>
      <c r="BA41" s="68"/>
      <c r="BY41" s="38"/>
      <c r="BZ41" s="32"/>
      <c r="CA41" s="32"/>
    </row>
    <row r="42" spans="2:79" s="50" customFormat="1" ht="11.25" customHeight="1">
      <c r="B42" s="63"/>
      <c r="C42" s="445" t="s">
        <v>29</v>
      </c>
      <c r="D42" s="445"/>
      <c r="E42" s="445"/>
      <c r="F42" s="445"/>
      <c r="G42" s="445"/>
      <c r="H42" s="445"/>
      <c r="I42" s="445"/>
      <c r="J42" s="445"/>
      <c r="K42" s="445"/>
      <c r="L42" s="445"/>
      <c r="N42" s="248" t="s">
        <v>24</v>
      </c>
      <c r="O42" s="248"/>
      <c r="P42" s="248"/>
      <c r="Q42" s="248"/>
      <c r="R42" s="247"/>
      <c r="S42" s="247"/>
      <c r="T42" s="248" t="s">
        <v>18</v>
      </c>
      <c r="U42" s="248"/>
      <c r="V42" s="247"/>
      <c r="W42" s="247"/>
      <c r="X42" s="248" t="s">
        <v>25</v>
      </c>
      <c r="Y42" s="248"/>
      <c r="Z42" s="247"/>
      <c r="AA42" s="247"/>
      <c r="AB42" s="248" t="s">
        <v>21</v>
      </c>
      <c r="AC42" s="248"/>
      <c r="AD42" s="54"/>
      <c r="AE42" s="247"/>
      <c r="AF42" s="247"/>
      <c r="AG42" s="247"/>
      <c r="AH42" s="248" t="s">
        <v>26</v>
      </c>
      <c r="AI42" s="248"/>
      <c r="AJ42" s="248"/>
      <c r="AK42" s="248"/>
      <c r="AL42" s="363"/>
      <c r="AM42" s="363"/>
      <c r="AN42" s="363"/>
      <c r="AO42" s="248" t="s">
        <v>27</v>
      </c>
      <c r="AP42" s="248"/>
      <c r="AQ42" s="248"/>
      <c r="AR42" s="248"/>
      <c r="AS42" s="244" t="s">
        <v>42</v>
      </c>
      <c r="AT42" s="244"/>
      <c r="AU42" s="244"/>
      <c r="AV42" s="244"/>
      <c r="AW42" s="244"/>
      <c r="AX42" s="244"/>
      <c r="AY42" s="244"/>
      <c r="AZ42" s="244"/>
      <c r="BA42" s="245"/>
      <c r="BY42" s="32"/>
      <c r="BZ42" s="32"/>
      <c r="CA42" s="32"/>
    </row>
    <row r="43" spans="2:79" s="50" customFormat="1" ht="11.25" customHeight="1">
      <c r="B43" s="63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70"/>
      <c r="N43" s="365"/>
      <c r="O43" s="365"/>
      <c r="P43" s="365"/>
      <c r="Q43" s="365"/>
      <c r="R43" s="247"/>
      <c r="S43" s="247"/>
      <c r="T43" s="248"/>
      <c r="U43" s="248"/>
      <c r="V43" s="247"/>
      <c r="W43" s="247"/>
      <c r="X43" s="248"/>
      <c r="Y43" s="248"/>
      <c r="Z43" s="247"/>
      <c r="AA43" s="247"/>
      <c r="AB43" s="248"/>
      <c r="AC43" s="248"/>
      <c r="AD43" s="54"/>
      <c r="AE43" s="247"/>
      <c r="AF43" s="247"/>
      <c r="AG43" s="247"/>
      <c r="AH43" s="248"/>
      <c r="AI43" s="248"/>
      <c r="AJ43" s="248"/>
      <c r="AK43" s="248"/>
      <c r="AL43" s="363"/>
      <c r="AM43" s="363"/>
      <c r="AN43" s="363"/>
      <c r="AO43" s="248"/>
      <c r="AP43" s="248"/>
      <c r="AQ43" s="248"/>
      <c r="AR43" s="248"/>
      <c r="AS43" s="244"/>
      <c r="AT43" s="244"/>
      <c r="AU43" s="244"/>
      <c r="AV43" s="244"/>
      <c r="AW43" s="244"/>
      <c r="AX43" s="244"/>
      <c r="AY43" s="244"/>
      <c r="AZ43" s="244"/>
      <c r="BA43" s="245"/>
      <c r="BY43" s="38"/>
      <c r="BZ43" s="32"/>
      <c r="CA43" s="32"/>
    </row>
    <row r="44" spans="2:79" s="50" customFormat="1" ht="6" customHeight="1" thickBot="1">
      <c r="B44" s="71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72"/>
      <c r="N44" s="72"/>
      <c r="O44" s="72"/>
      <c r="P44" s="72"/>
      <c r="Q44" s="72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4"/>
      <c r="BY44" s="32"/>
      <c r="BZ44" s="32"/>
      <c r="CA44" s="32"/>
    </row>
    <row r="45" spans="2:79" ht="11.25" customHeight="1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6"/>
      <c r="V45" s="76"/>
      <c r="W45" s="77"/>
      <c r="X45" s="77"/>
      <c r="Y45" s="77"/>
      <c r="Z45" s="77"/>
      <c r="AA45" s="77"/>
      <c r="AB45" s="77"/>
      <c r="AC45" s="76"/>
      <c r="AD45" s="76"/>
      <c r="AE45" s="77"/>
      <c r="AF45" s="77"/>
      <c r="AG45" s="77"/>
      <c r="AH45" s="77"/>
      <c r="AI45" s="77"/>
      <c r="AJ45" s="77"/>
      <c r="AK45" s="77"/>
      <c r="BY45" s="32"/>
      <c r="BZ45" s="32"/>
      <c r="CA45" s="32"/>
    </row>
    <row r="46" spans="2:79" ht="11.1" customHeight="1">
      <c r="B46" s="400" t="s">
        <v>185</v>
      </c>
      <c r="C46" s="401"/>
      <c r="D46" s="401"/>
      <c r="E46" s="401"/>
      <c r="F46" s="402"/>
      <c r="G46" s="242" t="s">
        <v>77</v>
      </c>
      <c r="H46" s="242"/>
      <c r="I46" s="242"/>
      <c r="J46" s="242"/>
      <c r="K46" s="242"/>
      <c r="L46" s="242"/>
      <c r="M46" s="242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409" t="s">
        <v>183</v>
      </c>
      <c r="AB46" s="410"/>
      <c r="AC46" s="410"/>
      <c r="AD46" s="410"/>
      <c r="AE46" s="410"/>
      <c r="AF46" s="410"/>
      <c r="AG46" s="410"/>
      <c r="AH46" s="411"/>
      <c r="AI46" s="417"/>
      <c r="AJ46" s="418"/>
      <c r="AK46" s="418"/>
      <c r="AL46" s="418"/>
      <c r="AM46" s="418"/>
      <c r="AN46" s="418"/>
      <c r="AO46" s="418"/>
      <c r="AP46" s="418"/>
      <c r="AQ46" s="418"/>
      <c r="AR46" s="418"/>
      <c r="AS46" s="418"/>
      <c r="AT46" s="418"/>
      <c r="AU46" s="418"/>
      <c r="AV46" s="418"/>
      <c r="AW46" s="418"/>
      <c r="AX46" s="418"/>
      <c r="AY46" s="418"/>
      <c r="AZ46" s="418"/>
      <c r="BA46" s="419"/>
      <c r="BY46" s="32"/>
      <c r="BZ46" s="32"/>
      <c r="CA46" s="32"/>
    </row>
    <row r="47" spans="2:79" ht="11.1" customHeight="1">
      <c r="B47" s="403"/>
      <c r="C47" s="404"/>
      <c r="D47" s="404"/>
      <c r="E47" s="404"/>
      <c r="F47" s="405"/>
      <c r="G47" s="242"/>
      <c r="H47" s="242"/>
      <c r="I47" s="242"/>
      <c r="J47" s="242"/>
      <c r="K47" s="242"/>
      <c r="L47" s="242"/>
      <c r="M47" s="242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331"/>
      <c r="AB47" s="412"/>
      <c r="AC47" s="412"/>
      <c r="AD47" s="412"/>
      <c r="AE47" s="412"/>
      <c r="AF47" s="412"/>
      <c r="AG47" s="412"/>
      <c r="AH47" s="413"/>
      <c r="AI47" s="420"/>
      <c r="AJ47" s="421"/>
      <c r="AK47" s="421"/>
      <c r="AL47" s="421"/>
      <c r="AM47" s="421"/>
      <c r="AN47" s="421"/>
      <c r="AO47" s="421"/>
      <c r="AP47" s="421"/>
      <c r="AQ47" s="421"/>
      <c r="AR47" s="421"/>
      <c r="AS47" s="421"/>
      <c r="AT47" s="421"/>
      <c r="AU47" s="421"/>
      <c r="AV47" s="421"/>
      <c r="AW47" s="421"/>
      <c r="AX47" s="421"/>
      <c r="AY47" s="421"/>
      <c r="AZ47" s="421"/>
      <c r="BA47" s="422"/>
      <c r="BY47" s="32"/>
      <c r="BZ47" s="32"/>
      <c r="CA47" s="32"/>
    </row>
    <row r="48" spans="2:79" ht="11.1" customHeight="1">
      <c r="B48" s="403"/>
      <c r="C48" s="404"/>
      <c r="D48" s="404"/>
      <c r="E48" s="404"/>
      <c r="F48" s="405"/>
      <c r="G48" s="242"/>
      <c r="H48" s="242"/>
      <c r="I48" s="242"/>
      <c r="J48" s="242"/>
      <c r="K48" s="242"/>
      <c r="L48" s="242"/>
      <c r="M48" s="242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414"/>
      <c r="AB48" s="415"/>
      <c r="AC48" s="415"/>
      <c r="AD48" s="415"/>
      <c r="AE48" s="415"/>
      <c r="AF48" s="415"/>
      <c r="AG48" s="415"/>
      <c r="AH48" s="416"/>
      <c r="AI48" s="423"/>
      <c r="AJ48" s="424"/>
      <c r="AK48" s="424"/>
      <c r="AL48" s="424"/>
      <c r="AM48" s="424"/>
      <c r="AN48" s="424"/>
      <c r="AO48" s="424"/>
      <c r="AP48" s="424"/>
      <c r="AQ48" s="424"/>
      <c r="AR48" s="424"/>
      <c r="AS48" s="424"/>
      <c r="AT48" s="424"/>
      <c r="AU48" s="424"/>
      <c r="AV48" s="424"/>
      <c r="AW48" s="424"/>
      <c r="AX48" s="424"/>
      <c r="AY48" s="424"/>
      <c r="AZ48" s="424"/>
      <c r="BA48" s="425"/>
      <c r="BY48" s="32"/>
      <c r="BZ48" s="32"/>
      <c r="CA48" s="32"/>
    </row>
    <row r="49" spans="1:142" ht="11.1" customHeight="1">
      <c r="B49" s="403"/>
      <c r="C49" s="404"/>
      <c r="D49" s="404"/>
      <c r="E49" s="404"/>
      <c r="F49" s="405"/>
      <c r="G49" s="242" t="s">
        <v>184</v>
      </c>
      <c r="H49" s="242"/>
      <c r="I49" s="242"/>
      <c r="J49" s="242"/>
      <c r="K49" s="242"/>
      <c r="L49" s="242"/>
      <c r="M49" s="242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409" t="s">
        <v>76</v>
      </c>
      <c r="AB49" s="410"/>
      <c r="AC49" s="410"/>
      <c r="AD49" s="410"/>
      <c r="AE49" s="410"/>
      <c r="AF49" s="410"/>
      <c r="AG49" s="410"/>
      <c r="AH49" s="411"/>
      <c r="AI49" s="417"/>
      <c r="AJ49" s="418"/>
      <c r="AK49" s="418"/>
      <c r="AL49" s="418"/>
      <c r="AM49" s="418"/>
      <c r="AN49" s="418"/>
      <c r="AO49" s="418"/>
      <c r="AP49" s="418"/>
      <c r="AQ49" s="418"/>
      <c r="AR49" s="418"/>
      <c r="AS49" s="418"/>
      <c r="AT49" s="418"/>
      <c r="AU49" s="418"/>
      <c r="AV49" s="418"/>
      <c r="AW49" s="418"/>
      <c r="AX49" s="418"/>
      <c r="AY49" s="418"/>
      <c r="AZ49" s="418"/>
      <c r="BA49" s="419"/>
      <c r="BY49" s="32"/>
      <c r="BZ49" s="32"/>
      <c r="CA49" s="32"/>
    </row>
    <row r="50" spans="1:142" ht="11.1" customHeight="1">
      <c r="B50" s="403"/>
      <c r="C50" s="404"/>
      <c r="D50" s="404"/>
      <c r="E50" s="404"/>
      <c r="F50" s="405"/>
      <c r="G50" s="242"/>
      <c r="H50" s="242"/>
      <c r="I50" s="242"/>
      <c r="J50" s="242"/>
      <c r="K50" s="242"/>
      <c r="L50" s="242"/>
      <c r="M50" s="242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331"/>
      <c r="AB50" s="412"/>
      <c r="AC50" s="412"/>
      <c r="AD50" s="412"/>
      <c r="AE50" s="412"/>
      <c r="AF50" s="412"/>
      <c r="AG50" s="412"/>
      <c r="AH50" s="413"/>
      <c r="AI50" s="420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2"/>
      <c r="BY50" s="32"/>
      <c r="BZ50" s="32"/>
      <c r="CA50" s="32"/>
    </row>
    <row r="51" spans="1:142" ht="11.1" customHeight="1">
      <c r="B51" s="406"/>
      <c r="C51" s="407"/>
      <c r="D51" s="407"/>
      <c r="E51" s="407"/>
      <c r="F51" s="408"/>
      <c r="G51" s="242"/>
      <c r="H51" s="242"/>
      <c r="I51" s="242"/>
      <c r="J51" s="242"/>
      <c r="K51" s="242"/>
      <c r="L51" s="242"/>
      <c r="M51" s="242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414"/>
      <c r="AB51" s="415"/>
      <c r="AC51" s="415"/>
      <c r="AD51" s="415"/>
      <c r="AE51" s="415"/>
      <c r="AF51" s="415"/>
      <c r="AG51" s="415"/>
      <c r="AH51" s="416"/>
      <c r="AI51" s="423"/>
      <c r="AJ51" s="424"/>
      <c r="AK51" s="424"/>
      <c r="AL51" s="424"/>
      <c r="AM51" s="424"/>
      <c r="AN51" s="424"/>
      <c r="AO51" s="424"/>
      <c r="AP51" s="424"/>
      <c r="AQ51" s="424"/>
      <c r="AR51" s="424"/>
      <c r="AS51" s="424"/>
      <c r="AT51" s="424"/>
      <c r="AU51" s="424"/>
      <c r="AV51" s="424"/>
      <c r="AW51" s="424"/>
      <c r="AX51" s="424"/>
      <c r="AY51" s="424"/>
      <c r="AZ51" s="424"/>
      <c r="BA51" s="425"/>
      <c r="BY51" s="32"/>
      <c r="BZ51" s="32"/>
      <c r="CA51" s="32"/>
    </row>
    <row r="52" spans="1:142" ht="11.1" customHeight="1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194"/>
      <c r="N52" s="194"/>
      <c r="O52" s="194"/>
      <c r="P52" s="194"/>
      <c r="Q52" s="194"/>
      <c r="R52" s="194"/>
      <c r="S52" s="194"/>
      <c r="T52" s="194"/>
      <c r="U52" s="76"/>
      <c r="V52" s="76"/>
      <c r="W52" s="77"/>
      <c r="X52" s="77"/>
      <c r="Y52" s="77"/>
      <c r="Z52" s="426" t="s">
        <v>186</v>
      </c>
      <c r="AA52" s="426"/>
      <c r="AB52" s="426"/>
      <c r="AC52" s="426"/>
      <c r="AD52" s="426"/>
      <c r="AE52" s="426"/>
      <c r="AF52" s="426"/>
      <c r="AG52" s="426"/>
      <c r="AH52" s="426"/>
      <c r="AI52" s="426"/>
      <c r="AJ52" s="426"/>
      <c r="AK52" s="426"/>
      <c r="AL52" s="426"/>
      <c r="AM52" s="426"/>
      <c r="AN52" s="426"/>
      <c r="AO52" s="426"/>
      <c r="AP52" s="426"/>
      <c r="AQ52" s="426"/>
      <c r="AR52" s="426"/>
      <c r="AS52" s="426"/>
      <c r="AT52" s="426"/>
      <c r="AU52" s="426"/>
      <c r="AV52" s="426"/>
      <c r="AW52" s="426"/>
      <c r="AX52" s="426"/>
      <c r="AY52" s="426"/>
      <c r="AZ52" s="426"/>
      <c r="BA52" s="426"/>
      <c r="BY52" s="32"/>
      <c r="BZ52" s="32"/>
      <c r="CA52" s="32"/>
    </row>
    <row r="53" spans="1:142" ht="11.1" customHeight="1" thickBot="1">
      <c r="A53" s="195"/>
      <c r="B53" s="195"/>
      <c r="C53" s="196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Y53" s="32"/>
      <c r="BZ53" s="32"/>
      <c r="CA53" s="32"/>
    </row>
    <row r="54" spans="1:142" ht="9.9" customHeight="1">
      <c r="A54" s="81"/>
      <c r="B54" s="81"/>
      <c r="C54" s="81"/>
      <c r="D54" s="81"/>
      <c r="E54" s="81"/>
      <c r="F54" s="81"/>
      <c r="G54" s="81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442" t="s">
        <v>72</v>
      </c>
      <c r="V54" s="442"/>
      <c r="W54" s="442"/>
      <c r="X54" s="442"/>
      <c r="Y54" s="442"/>
      <c r="Z54" s="442"/>
      <c r="AA54" s="442"/>
      <c r="AB54" s="442"/>
      <c r="AC54" s="442"/>
      <c r="AD54" s="442"/>
      <c r="AE54" s="442"/>
      <c r="AF54" s="442"/>
      <c r="AG54" s="442"/>
      <c r="AH54" s="442"/>
      <c r="AI54" s="442"/>
      <c r="AJ54" s="442"/>
      <c r="AK54" s="442"/>
      <c r="AL54" s="442"/>
      <c r="AM54" s="442"/>
      <c r="AN54" s="442"/>
      <c r="AO54" s="82"/>
      <c r="AP54" s="82"/>
      <c r="AQ54" s="82"/>
      <c r="AR54" s="82"/>
      <c r="AS54" s="82"/>
      <c r="AT54" s="82"/>
      <c r="AU54" s="82"/>
      <c r="AV54" s="83"/>
      <c r="AW54" s="83"/>
      <c r="AX54" s="83"/>
      <c r="AY54" s="83"/>
      <c r="AZ54" s="83"/>
      <c r="BA54" s="84"/>
      <c r="BB54" s="84"/>
      <c r="BY54" s="32"/>
      <c r="BZ54" s="32"/>
      <c r="CA54" s="32"/>
    </row>
    <row r="55" spans="1:142" ht="9.9" customHeight="1">
      <c r="A55" s="81"/>
      <c r="B55" s="361"/>
      <c r="C55" s="361"/>
      <c r="D55" s="361"/>
      <c r="E55" s="361"/>
      <c r="F55" s="361"/>
      <c r="G55" s="361"/>
      <c r="H55" s="362" t="str">
        <f>IF(B55&lt;&gt;0,"()内の金額は減免前の金額です","")</f>
        <v/>
      </c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  <c r="AI55" s="443"/>
      <c r="AJ55" s="443"/>
      <c r="AK55" s="443"/>
      <c r="AL55" s="443"/>
      <c r="AM55" s="443"/>
      <c r="AN55" s="443"/>
      <c r="AO55" s="85"/>
      <c r="AP55" s="85"/>
      <c r="AQ55" s="85"/>
      <c r="AR55" s="85"/>
      <c r="AS55" s="85"/>
      <c r="AT55" s="85"/>
      <c r="AU55" s="85"/>
      <c r="AV55" s="83"/>
      <c r="AW55" s="83"/>
      <c r="AX55" s="83"/>
      <c r="AY55" s="83"/>
      <c r="AZ55" s="83"/>
      <c r="BA55" s="84"/>
      <c r="BB55" s="84"/>
      <c r="BY55" s="38"/>
      <c r="BZ55" s="32"/>
      <c r="CA55" s="32"/>
    </row>
    <row r="56" spans="1:142" ht="11.25" customHeight="1" thickBot="1">
      <c r="A56" s="38"/>
      <c r="B56" s="352" t="s">
        <v>31</v>
      </c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4"/>
      <c r="X56" s="351" t="s">
        <v>32</v>
      </c>
      <c r="Y56" s="351"/>
      <c r="Z56" s="351"/>
      <c r="AA56" s="351"/>
      <c r="AB56" s="351"/>
      <c r="AC56" s="351"/>
      <c r="AD56" s="351"/>
      <c r="AE56" s="352" t="s">
        <v>54</v>
      </c>
      <c r="AF56" s="353"/>
      <c r="AG56" s="353"/>
      <c r="AH56" s="353"/>
      <c r="AI56" s="354"/>
      <c r="AJ56" s="352" t="s">
        <v>78</v>
      </c>
      <c r="AK56" s="353"/>
      <c r="AL56" s="353"/>
      <c r="AM56" s="353"/>
      <c r="AN56" s="354"/>
      <c r="AO56" s="351" t="s">
        <v>71</v>
      </c>
      <c r="AP56" s="351"/>
      <c r="AQ56" s="351"/>
      <c r="AR56" s="351"/>
      <c r="AS56" s="351"/>
      <c r="AT56" s="351"/>
      <c r="AU56" s="351"/>
      <c r="AV56" s="352" t="s">
        <v>33</v>
      </c>
      <c r="AW56" s="353"/>
      <c r="AX56" s="353"/>
      <c r="AY56" s="353"/>
      <c r="AZ56" s="353"/>
      <c r="BA56" s="354"/>
      <c r="BB56" s="358"/>
      <c r="BY56" s="38"/>
      <c r="BZ56" s="32"/>
      <c r="CA56" s="32"/>
    </row>
    <row r="57" spans="1:142" s="38" customFormat="1" ht="11.25" customHeight="1">
      <c r="B57" s="355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W57" s="357"/>
      <c r="X57" s="351"/>
      <c r="Y57" s="351"/>
      <c r="Z57" s="351"/>
      <c r="AA57" s="351"/>
      <c r="AB57" s="351"/>
      <c r="AC57" s="351"/>
      <c r="AD57" s="351"/>
      <c r="AE57" s="355"/>
      <c r="AF57" s="356"/>
      <c r="AG57" s="356"/>
      <c r="AH57" s="356"/>
      <c r="AI57" s="357"/>
      <c r="AJ57" s="355"/>
      <c r="AK57" s="356"/>
      <c r="AL57" s="356"/>
      <c r="AM57" s="356"/>
      <c r="AN57" s="357"/>
      <c r="AO57" s="351"/>
      <c r="AP57" s="351"/>
      <c r="AQ57" s="351"/>
      <c r="AR57" s="351"/>
      <c r="AS57" s="351"/>
      <c r="AT57" s="351"/>
      <c r="AU57" s="351"/>
      <c r="AV57" s="355"/>
      <c r="AW57" s="356"/>
      <c r="AX57" s="356"/>
      <c r="AY57" s="356"/>
      <c r="AZ57" s="356"/>
      <c r="BA57" s="357"/>
      <c r="BB57" s="358"/>
      <c r="BE57" s="86"/>
      <c r="BP57" s="347" t="s">
        <v>48</v>
      </c>
      <c r="BQ57" s="349" t="s">
        <v>56</v>
      </c>
      <c r="BR57" s="343" t="s">
        <v>57</v>
      </c>
      <c r="BS57" s="341" t="s">
        <v>58</v>
      </c>
      <c r="BT57" s="343" t="s">
        <v>59</v>
      </c>
      <c r="BU57" s="341" t="s">
        <v>63</v>
      </c>
      <c r="BV57" s="345" t="s">
        <v>55</v>
      </c>
      <c r="BZ57" s="32"/>
      <c r="CA57" s="32"/>
    </row>
    <row r="58" spans="1:142" s="38" customFormat="1" ht="9.9" customHeight="1" thickBot="1">
      <c r="A58" s="336"/>
      <c r="B58" s="290" t="str">
        <f>IFERROR(BP59,"")</f>
        <v/>
      </c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2"/>
      <c r="X58" s="288" t="str">
        <f>IF($B58="","",IF($B$55=0,BQ59,IF($B$55=0.5,BS59,IF($B$55=1,BU59,""))))</f>
        <v/>
      </c>
      <c r="Y58" s="289"/>
      <c r="Z58" s="289"/>
      <c r="AA58" s="289"/>
      <c r="AB58" s="289"/>
      <c r="AC58" s="289"/>
      <c r="AD58" s="289"/>
      <c r="AE58" s="290" t="str">
        <f>IF($B58="","",IF(BQ59=0,0,BV59))</f>
        <v/>
      </c>
      <c r="AF58" s="291"/>
      <c r="AG58" s="291"/>
      <c r="AH58" s="291"/>
      <c r="AI58" s="292"/>
      <c r="AJ58" s="299"/>
      <c r="AK58" s="300"/>
      <c r="AL58" s="300"/>
      <c r="AM58" s="300"/>
      <c r="AN58" s="301"/>
      <c r="AO58" s="308" t="str">
        <f>IF(AJ58="","",IFERROR(X58*AJ58,""))</f>
        <v/>
      </c>
      <c r="AP58" s="309"/>
      <c r="AQ58" s="309"/>
      <c r="AR58" s="309"/>
      <c r="AS58" s="309"/>
      <c r="AT58" s="309"/>
      <c r="AU58" s="310"/>
      <c r="AV58" s="322"/>
      <c r="AW58" s="323"/>
      <c r="AX58" s="323"/>
      <c r="AY58" s="323"/>
      <c r="AZ58" s="323"/>
      <c r="BA58" s="324"/>
      <c r="BB58" s="331"/>
      <c r="BP58" s="348"/>
      <c r="BQ58" s="350"/>
      <c r="BR58" s="344"/>
      <c r="BS58" s="342"/>
      <c r="BT58" s="344"/>
      <c r="BU58" s="342"/>
      <c r="BV58" s="346"/>
      <c r="BZ58" s="32"/>
      <c r="CA58" s="32"/>
    </row>
    <row r="59" spans="1:142" ht="9.9" customHeight="1">
      <c r="A59" s="336"/>
      <c r="B59" s="293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5"/>
      <c r="X59" s="288"/>
      <c r="Y59" s="289"/>
      <c r="Z59" s="289"/>
      <c r="AA59" s="289"/>
      <c r="AB59" s="289"/>
      <c r="AC59" s="289"/>
      <c r="AD59" s="289"/>
      <c r="AE59" s="293"/>
      <c r="AF59" s="294"/>
      <c r="AG59" s="294"/>
      <c r="AH59" s="294"/>
      <c r="AI59" s="295"/>
      <c r="AJ59" s="302"/>
      <c r="AK59" s="303"/>
      <c r="AL59" s="303"/>
      <c r="AM59" s="303"/>
      <c r="AN59" s="304"/>
      <c r="AO59" s="288"/>
      <c r="AP59" s="289"/>
      <c r="AQ59" s="289"/>
      <c r="AR59" s="289"/>
      <c r="AS59" s="289"/>
      <c r="AT59" s="289"/>
      <c r="AU59" s="311"/>
      <c r="AV59" s="325"/>
      <c r="AW59" s="326"/>
      <c r="AX59" s="326"/>
      <c r="AY59" s="326"/>
      <c r="AZ59" s="326"/>
      <c r="BA59" s="327"/>
      <c r="BB59" s="331"/>
      <c r="BM59" s="315">
        <v>1</v>
      </c>
      <c r="BN59" s="315"/>
      <c r="BO59" s="315"/>
      <c r="BP59" s="333" t="e">
        <f>VLOOKUP(BM59,設備機器一覧!I:J,2,FALSE)</f>
        <v>#N/A</v>
      </c>
      <c r="BQ59" s="340">
        <f>IFERROR(VLOOKUP(BP59,設備機器一覧!C:E,2,FALSE),0)</f>
        <v>0</v>
      </c>
      <c r="BR59" s="339" t="str">
        <f>IFERROR(VLOOKUP(BP59,設備機器一覧!C:E,3,FALSE),"")</f>
        <v/>
      </c>
      <c r="BS59" s="338">
        <f>IFERROR(VLOOKUP(BP59,設備機器一覧!C:E,4,FALSE),0)</f>
        <v>0</v>
      </c>
      <c r="BT59" s="339" t="str">
        <f>IFERROR(VLOOKUP(BP59,設備機器一覧!C:E,5,FALSE),"")</f>
        <v/>
      </c>
      <c r="BU59" s="339">
        <v>0</v>
      </c>
      <c r="BV59" s="339" t="str">
        <f>IFERROR(VLOOKUP(BP59,設備機器一覧!C:F,4,FALSE),"")</f>
        <v/>
      </c>
      <c r="BZ59" s="32"/>
      <c r="CA59" s="32"/>
    </row>
    <row r="60" spans="1:142" ht="9.9" customHeight="1">
      <c r="A60" s="336"/>
      <c r="B60" s="296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8"/>
      <c r="X60" s="89" t="s">
        <v>52</v>
      </c>
      <c r="Y60" s="321" t="str">
        <f>IF($B58="","",IF($B$55=0,"",BQ59))</f>
        <v/>
      </c>
      <c r="Z60" s="321"/>
      <c r="AA60" s="321"/>
      <c r="AB60" s="321"/>
      <c r="AC60" s="321"/>
      <c r="AD60" s="90" t="s">
        <v>53</v>
      </c>
      <c r="AE60" s="296"/>
      <c r="AF60" s="297"/>
      <c r="AG60" s="297"/>
      <c r="AH60" s="297"/>
      <c r="AI60" s="298"/>
      <c r="AJ60" s="305"/>
      <c r="AK60" s="306"/>
      <c r="AL60" s="306"/>
      <c r="AM60" s="306"/>
      <c r="AN60" s="307"/>
      <c r="AO60" s="89" t="s">
        <v>52</v>
      </c>
      <c r="AP60" s="321" t="str">
        <f>IF(AJ58="","",IF($B$55=0,"",IFERROR(Y60*AJ58,"")))</f>
        <v/>
      </c>
      <c r="AQ60" s="321"/>
      <c r="AR60" s="321"/>
      <c r="AS60" s="321"/>
      <c r="AT60" s="321"/>
      <c r="AU60" s="90" t="s">
        <v>53</v>
      </c>
      <c r="AV60" s="328"/>
      <c r="AW60" s="329"/>
      <c r="AX60" s="329"/>
      <c r="AY60" s="329"/>
      <c r="AZ60" s="329"/>
      <c r="BA60" s="330"/>
      <c r="BB60" s="331"/>
      <c r="BE60" s="86"/>
      <c r="BM60" s="315"/>
      <c r="BN60" s="315"/>
      <c r="BO60" s="315"/>
      <c r="BP60" s="333"/>
      <c r="BQ60" s="335"/>
      <c r="BR60" s="320"/>
      <c r="BS60" s="319"/>
      <c r="BT60" s="320"/>
      <c r="BU60" s="320"/>
      <c r="BV60" s="320"/>
      <c r="BZ60" s="32"/>
      <c r="CA60" s="32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</row>
    <row r="61" spans="1:142" ht="9.9" customHeight="1">
      <c r="A61" s="336"/>
      <c r="B61" s="290" t="str">
        <f>IFERROR(BP62,"")</f>
        <v/>
      </c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2"/>
      <c r="X61" s="288" t="str">
        <f>IF($B61="","",IF($B$55=0,BQ62,IF($B$55=0.5,BS62,IF($B$55=1,BU62,""))))</f>
        <v/>
      </c>
      <c r="Y61" s="289"/>
      <c r="Z61" s="289"/>
      <c r="AA61" s="289"/>
      <c r="AB61" s="289"/>
      <c r="AC61" s="289"/>
      <c r="AD61" s="289"/>
      <c r="AE61" s="290" t="str">
        <f>IF($B61="","",IF(BQ62=0,0,BV62))</f>
        <v/>
      </c>
      <c r="AF61" s="291"/>
      <c r="AG61" s="291"/>
      <c r="AH61" s="291"/>
      <c r="AI61" s="292"/>
      <c r="AJ61" s="299"/>
      <c r="AK61" s="300"/>
      <c r="AL61" s="300"/>
      <c r="AM61" s="300"/>
      <c r="AN61" s="301"/>
      <c r="AO61" s="308" t="str">
        <f t="shared" ref="AO61" si="0">IF(AJ61="","",IFERROR(X61*AJ61,""))</f>
        <v/>
      </c>
      <c r="AP61" s="309"/>
      <c r="AQ61" s="309"/>
      <c r="AR61" s="309"/>
      <c r="AS61" s="309"/>
      <c r="AT61" s="309"/>
      <c r="AU61" s="310"/>
      <c r="AV61" s="322"/>
      <c r="AW61" s="323"/>
      <c r="AX61" s="323"/>
      <c r="AY61" s="323"/>
      <c r="AZ61" s="323"/>
      <c r="BA61" s="324"/>
      <c r="BB61" s="331"/>
      <c r="BE61" s="39"/>
      <c r="BM61" s="315"/>
      <c r="BN61" s="315"/>
      <c r="BO61" s="315"/>
      <c r="BP61" s="334"/>
      <c r="BQ61" s="335"/>
      <c r="BR61" s="320"/>
      <c r="BS61" s="319"/>
      <c r="BT61" s="320"/>
      <c r="BU61" s="320"/>
      <c r="BV61" s="320"/>
      <c r="BZ61" s="32"/>
      <c r="CA61" s="32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</row>
    <row r="62" spans="1:142" ht="9.9" customHeight="1">
      <c r="A62" s="336"/>
      <c r="B62" s="293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5"/>
      <c r="X62" s="288"/>
      <c r="Y62" s="289"/>
      <c r="Z62" s="289"/>
      <c r="AA62" s="289"/>
      <c r="AB62" s="289"/>
      <c r="AC62" s="289"/>
      <c r="AD62" s="289"/>
      <c r="AE62" s="293"/>
      <c r="AF62" s="294"/>
      <c r="AG62" s="294"/>
      <c r="AH62" s="294"/>
      <c r="AI62" s="295"/>
      <c r="AJ62" s="302"/>
      <c r="AK62" s="303"/>
      <c r="AL62" s="303"/>
      <c r="AM62" s="303"/>
      <c r="AN62" s="304"/>
      <c r="AO62" s="288"/>
      <c r="AP62" s="289"/>
      <c r="AQ62" s="289"/>
      <c r="AR62" s="289"/>
      <c r="AS62" s="289"/>
      <c r="AT62" s="289"/>
      <c r="AU62" s="311"/>
      <c r="AV62" s="325"/>
      <c r="AW62" s="326"/>
      <c r="AX62" s="326"/>
      <c r="AY62" s="326"/>
      <c r="AZ62" s="326"/>
      <c r="BA62" s="327"/>
      <c r="BB62" s="331"/>
      <c r="BE62" s="91"/>
      <c r="BM62" s="315">
        <v>2</v>
      </c>
      <c r="BN62" s="315"/>
      <c r="BO62" s="315"/>
      <c r="BP62" s="332" t="e">
        <f>VLOOKUP(BM62,設備機器一覧!I:J,2,FALSE)</f>
        <v>#N/A</v>
      </c>
      <c r="BQ62" s="335">
        <f>IFERROR(VLOOKUP(BP62,設備機器一覧!C:E,2,FALSE),0)</f>
        <v>0</v>
      </c>
      <c r="BR62" s="320" t="str">
        <f>IFERROR(VLOOKUP(BP62,設備機器一覧!C:E,3,FALSE),"")</f>
        <v/>
      </c>
      <c r="BS62" s="319">
        <f>IFERROR(VLOOKUP(BP62,設備機器一覧!C:E,4,FALSE),0)</f>
        <v>0</v>
      </c>
      <c r="BT62" s="320" t="str">
        <f>IFERROR(VLOOKUP(BP62,設備機器一覧!C:E,5,FALSE),"")</f>
        <v/>
      </c>
      <c r="BU62" s="320">
        <v>0</v>
      </c>
      <c r="BV62" s="320" t="str">
        <f>IFERROR(VLOOKUP(BP62,設備機器一覧!C:F,4,FALSE),"")</f>
        <v/>
      </c>
      <c r="BZ62" s="32"/>
      <c r="CA62" s="32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</row>
    <row r="63" spans="1:142" ht="9.9" customHeight="1">
      <c r="A63" s="336"/>
      <c r="B63" s="296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8"/>
      <c r="X63" s="89" t="s">
        <v>52</v>
      </c>
      <c r="Y63" s="321" t="str">
        <f>IF($B61="","",IF($B$55=0,"",BQ62))</f>
        <v/>
      </c>
      <c r="Z63" s="321"/>
      <c r="AA63" s="321"/>
      <c r="AB63" s="321"/>
      <c r="AC63" s="321"/>
      <c r="AD63" s="90" t="s">
        <v>53</v>
      </c>
      <c r="AE63" s="296"/>
      <c r="AF63" s="297"/>
      <c r="AG63" s="297"/>
      <c r="AH63" s="297"/>
      <c r="AI63" s="298"/>
      <c r="AJ63" s="305"/>
      <c r="AK63" s="306"/>
      <c r="AL63" s="306"/>
      <c r="AM63" s="306"/>
      <c r="AN63" s="307"/>
      <c r="AO63" s="89" t="s">
        <v>52</v>
      </c>
      <c r="AP63" s="321" t="str">
        <f t="shared" ref="AP63" si="1">IF(AJ61="","",IF($B$55=0,"",IFERROR(Y63*AJ61,"")))</f>
        <v/>
      </c>
      <c r="AQ63" s="321"/>
      <c r="AR63" s="321"/>
      <c r="AS63" s="321"/>
      <c r="AT63" s="321"/>
      <c r="AU63" s="90" t="s">
        <v>53</v>
      </c>
      <c r="AV63" s="328"/>
      <c r="AW63" s="329"/>
      <c r="AX63" s="329"/>
      <c r="AY63" s="329"/>
      <c r="AZ63" s="329"/>
      <c r="BA63" s="330"/>
      <c r="BB63" s="331"/>
      <c r="BE63" s="91"/>
      <c r="BM63" s="315"/>
      <c r="BN63" s="315"/>
      <c r="BO63" s="315"/>
      <c r="BP63" s="333"/>
      <c r="BQ63" s="335"/>
      <c r="BR63" s="320"/>
      <c r="BS63" s="319"/>
      <c r="BT63" s="320"/>
      <c r="BU63" s="320"/>
      <c r="BV63" s="320"/>
      <c r="BZ63" s="32"/>
      <c r="CA63" s="32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</row>
    <row r="64" spans="1:142" ht="9.9" customHeight="1">
      <c r="A64" s="336"/>
      <c r="B64" s="290" t="str">
        <f>IFERROR(BP65,"")</f>
        <v/>
      </c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2"/>
      <c r="X64" s="288" t="str">
        <f>IF($B64="","",IF($B$55=0,BQ65,IF($B$55=0.5,BS65,IF($B$55=1,BU65,""))))</f>
        <v/>
      </c>
      <c r="Y64" s="289"/>
      <c r="Z64" s="289"/>
      <c r="AA64" s="289"/>
      <c r="AB64" s="289"/>
      <c r="AC64" s="289"/>
      <c r="AD64" s="289"/>
      <c r="AE64" s="290" t="str">
        <f>IF($B64="","",IF(BQ65=0,0,BV65))</f>
        <v/>
      </c>
      <c r="AF64" s="291"/>
      <c r="AG64" s="291"/>
      <c r="AH64" s="291"/>
      <c r="AI64" s="292"/>
      <c r="AJ64" s="299"/>
      <c r="AK64" s="300"/>
      <c r="AL64" s="300"/>
      <c r="AM64" s="300"/>
      <c r="AN64" s="301"/>
      <c r="AO64" s="308" t="str">
        <f t="shared" ref="AO64" si="2">IF(AJ64="","",IFERROR(X64*AJ64,""))</f>
        <v/>
      </c>
      <c r="AP64" s="309"/>
      <c r="AQ64" s="309"/>
      <c r="AR64" s="309"/>
      <c r="AS64" s="309"/>
      <c r="AT64" s="309"/>
      <c r="AU64" s="310"/>
      <c r="AV64" s="322"/>
      <c r="AW64" s="323"/>
      <c r="AX64" s="323"/>
      <c r="AY64" s="323"/>
      <c r="AZ64" s="323"/>
      <c r="BA64" s="324"/>
      <c r="BB64" s="331"/>
      <c r="BE64" s="91"/>
      <c r="BM64" s="315"/>
      <c r="BN64" s="315"/>
      <c r="BO64" s="315"/>
      <c r="BP64" s="334"/>
      <c r="BQ64" s="335"/>
      <c r="BR64" s="320"/>
      <c r="BS64" s="319"/>
      <c r="BT64" s="320"/>
      <c r="BU64" s="320"/>
      <c r="BV64" s="320"/>
      <c r="BZ64" s="32"/>
      <c r="CA64" s="32"/>
      <c r="CN64" s="92"/>
      <c r="CO64" s="337"/>
      <c r="CP64" s="337"/>
      <c r="CQ64" s="337"/>
      <c r="CR64" s="337"/>
      <c r="CS64" s="337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</row>
    <row r="65" spans="1:142" ht="9.9" customHeight="1">
      <c r="A65" s="336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5"/>
      <c r="X65" s="288"/>
      <c r="Y65" s="289"/>
      <c r="Z65" s="289"/>
      <c r="AA65" s="289"/>
      <c r="AB65" s="289"/>
      <c r="AC65" s="289"/>
      <c r="AD65" s="289"/>
      <c r="AE65" s="293"/>
      <c r="AF65" s="294"/>
      <c r="AG65" s="294"/>
      <c r="AH65" s="294"/>
      <c r="AI65" s="295"/>
      <c r="AJ65" s="302"/>
      <c r="AK65" s="303"/>
      <c r="AL65" s="303"/>
      <c r="AM65" s="303"/>
      <c r="AN65" s="304"/>
      <c r="AO65" s="288"/>
      <c r="AP65" s="289"/>
      <c r="AQ65" s="289"/>
      <c r="AR65" s="289"/>
      <c r="AS65" s="289"/>
      <c r="AT65" s="289"/>
      <c r="AU65" s="311"/>
      <c r="AV65" s="325"/>
      <c r="AW65" s="326"/>
      <c r="AX65" s="326"/>
      <c r="AY65" s="326"/>
      <c r="AZ65" s="326"/>
      <c r="BA65" s="327"/>
      <c r="BB65" s="331"/>
      <c r="BE65" s="93"/>
      <c r="BM65" s="315">
        <v>3</v>
      </c>
      <c r="BN65" s="315"/>
      <c r="BO65" s="315"/>
      <c r="BP65" s="332" t="e">
        <f>VLOOKUP(BM65,設備機器一覧!I:J,2,FALSE)</f>
        <v>#N/A</v>
      </c>
      <c r="BQ65" s="335">
        <f>IFERROR(VLOOKUP(BP65,設備機器一覧!C:E,2,FALSE),0)</f>
        <v>0</v>
      </c>
      <c r="BR65" s="320" t="str">
        <f>IFERROR(VLOOKUP(BP65,設備機器一覧!C:E,3,FALSE),"")</f>
        <v/>
      </c>
      <c r="BS65" s="319">
        <f>IFERROR(VLOOKUP(BP65,設備機器一覧!C:E,4,FALSE),0)</f>
        <v>0</v>
      </c>
      <c r="BT65" s="320" t="str">
        <f>IFERROR(VLOOKUP(BP65,設備機器一覧!C:E,5,FALSE),"")</f>
        <v/>
      </c>
      <c r="BU65" s="320">
        <v>0</v>
      </c>
      <c r="BV65" s="320" t="str">
        <f>IFERROR(VLOOKUP(BP65,設備機器一覧!C:F,4,FALSE),"")</f>
        <v/>
      </c>
      <c r="BZ65" s="32"/>
      <c r="CA65" s="32"/>
      <c r="CN65" s="92"/>
      <c r="CO65" s="337"/>
      <c r="CP65" s="337"/>
      <c r="CQ65" s="337"/>
      <c r="CR65" s="337"/>
      <c r="CS65" s="337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</row>
    <row r="66" spans="1:142" ht="9.9" customHeight="1">
      <c r="A66" s="336"/>
      <c r="B66" s="296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8"/>
      <c r="X66" s="89" t="s">
        <v>52</v>
      </c>
      <c r="Y66" s="321" t="str">
        <f>IF($B64="","",IF($B$55=0,"",BQ65))</f>
        <v/>
      </c>
      <c r="Z66" s="321"/>
      <c r="AA66" s="321"/>
      <c r="AB66" s="321"/>
      <c r="AC66" s="321"/>
      <c r="AD66" s="90" t="s">
        <v>53</v>
      </c>
      <c r="AE66" s="296"/>
      <c r="AF66" s="297"/>
      <c r="AG66" s="297"/>
      <c r="AH66" s="297"/>
      <c r="AI66" s="298"/>
      <c r="AJ66" s="305"/>
      <c r="AK66" s="306"/>
      <c r="AL66" s="306"/>
      <c r="AM66" s="306"/>
      <c r="AN66" s="307"/>
      <c r="AO66" s="89" t="s">
        <v>52</v>
      </c>
      <c r="AP66" s="321" t="str">
        <f t="shared" ref="AP66" si="3">IF(AJ64="","",IF($B$55=0,"",IFERROR(Y66*AJ64,"")))</f>
        <v/>
      </c>
      <c r="AQ66" s="321"/>
      <c r="AR66" s="321"/>
      <c r="AS66" s="321"/>
      <c r="AT66" s="321"/>
      <c r="AU66" s="90" t="s">
        <v>53</v>
      </c>
      <c r="AV66" s="328"/>
      <c r="AW66" s="329"/>
      <c r="AX66" s="329"/>
      <c r="AY66" s="329"/>
      <c r="AZ66" s="329"/>
      <c r="BA66" s="330"/>
      <c r="BB66" s="331"/>
      <c r="BE66" s="93"/>
      <c r="BM66" s="315"/>
      <c r="BN66" s="315"/>
      <c r="BO66" s="315"/>
      <c r="BP66" s="333"/>
      <c r="BQ66" s="335"/>
      <c r="BR66" s="320"/>
      <c r="BS66" s="319"/>
      <c r="BT66" s="320"/>
      <c r="BU66" s="320"/>
      <c r="BV66" s="320"/>
      <c r="BZ66" s="32"/>
      <c r="CA66" s="32"/>
      <c r="CN66" s="92"/>
      <c r="CO66" s="337"/>
      <c r="CP66" s="337"/>
      <c r="CQ66" s="337"/>
      <c r="CR66" s="337"/>
      <c r="CS66" s="337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</row>
    <row r="67" spans="1:142" ht="9.9" customHeight="1">
      <c r="A67" s="336"/>
      <c r="B67" s="290" t="str">
        <f>IFERROR(BP68,"")</f>
        <v/>
      </c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2"/>
      <c r="X67" s="288" t="str">
        <f>IF($B67="","",IF($B$55=0,BQ68,IF($B$55=0.5,BS68,IF($B$55=1,BU68,""))))</f>
        <v/>
      </c>
      <c r="Y67" s="289"/>
      <c r="Z67" s="289"/>
      <c r="AA67" s="289"/>
      <c r="AB67" s="289"/>
      <c r="AC67" s="289"/>
      <c r="AD67" s="289"/>
      <c r="AE67" s="290" t="str">
        <f>IF($B67="","",IF(BQ68=0,0,BV68))</f>
        <v/>
      </c>
      <c r="AF67" s="291"/>
      <c r="AG67" s="291"/>
      <c r="AH67" s="291"/>
      <c r="AI67" s="292"/>
      <c r="AJ67" s="299"/>
      <c r="AK67" s="300"/>
      <c r="AL67" s="300"/>
      <c r="AM67" s="300"/>
      <c r="AN67" s="301"/>
      <c r="AO67" s="308" t="str">
        <f t="shared" ref="AO67" si="4">IF(AJ67="","",IFERROR(X67*AJ67,""))</f>
        <v/>
      </c>
      <c r="AP67" s="309"/>
      <c r="AQ67" s="309"/>
      <c r="AR67" s="309"/>
      <c r="AS67" s="309"/>
      <c r="AT67" s="309"/>
      <c r="AU67" s="310"/>
      <c r="AV67" s="322"/>
      <c r="AW67" s="323"/>
      <c r="AX67" s="323"/>
      <c r="AY67" s="323"/>
      <c r="AZ67" s="323"/>
      <c r="BA67" s="324"/>
      <c r="BB67" s="331"/>
      <c r="BE67" s="93"/>
      <c r="BM67" s="315"/>
      <c r="BN67" s="315"/>
      <c r="BO67" s="315"/>
      <c r="BP67" s="334"/>
      <c r="BQ67" s="335"/>
      <c r="BR67" s="320"/>
      <c r="BS67" s="319"/>
      <c r="BT67" s="320"/>
      <c r="BU67" s="320"/>
      <c r="BV67" s="320"/>
      <c r="BZ67" s="32"/>
      <c r="CA67" s="32"/>
      <c r="CN67" s="92"/>
      <c r="CO67" s="94"/>
      <c r="CP67" s="94"/>
      <c r="CQ67" s="94"/>
      <c r="CR67" s="94"/>
      <c r="CS67" s="95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</row>
    <row r="68" spans="1:142" ht="9.9" customHeight="1">
      <c r="A68" s="336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5"/>
      <c r="X68" s="288"/>
      <c r="Y68" s="289"/>
      <c r="Z68" s="289"/>
      <c r="AA68" s="289"/>
      <c r="AB68" s="289"/>
      <c r="AC68" s="289"/>
      <c r="AD68" s="289"/>
      <c r="AE68" s="293"/>
      <c r="AF68" s="294"/>
      <c r="AG68" s="294"/>
      <c r="AH68" s="294"/>
      <c r="AI68" s="295"/>
      <c r="AJ68" s="302"/>
      <c r="AK68" s="303"/>
      <c r="AL68" s="303"/>
      <c r="AM68" s="303"/>
      <c r="AN68" s="304"/>
      <c r="AO68" s="288"/>
      <c r="AP68" s="289"/>
      <c r="AQ68" s="289"/>
      <c r="AR68" s="289"/>
      <c r="AS68" s="289"/>
      <c r="AT68" s="289"/>
      <c r="AU68" s="311"/>
      <c r="AV68" s="325"/>
      <c r="AW68" s="326"/>
      <c r="AX68" s="326"/>
      <c r="AY68" s="326"/>
      <c r="AZ68" s="326"/>
      <c r="BA68" s="327"/>
      <c r="BB68" s="331"/>
      <c r="BE68" s="93"/>
      <c r="BM68" s="315">
        <v>4</v>
      </c>
      <c r="BN68" s="315"/>
      <c r="BO68" s="315"/>
      <c r="BP68" s="332" t="e">
        <f>VLOOKUP(BM68,設備機器一覧!I:J,2,FALSE)</f>
        <v>#N/A</v>
      </c>
      <c r="BQ68" s="335">
        <f>IFERROR(VLOOKUP(BP68,設備機器一覧!C:E,2,FALSE),0)</f>
        <v>0</v>
      </c>
      <c r="BR68" s="320" t="str">
        <f>IFERROR(VLOOKUP(BP68,設備機器一覧!C:E,3,FALSE),"")</f>
        <v/>
      </c>
      <c r="BS68" s="319">
        <f>IFERROR(VLOOKUP(BP68,設備機器一覧!C:E,4,FALSE),0)</f>
        <v>0</v>
      </c>
      <c r="BT68" s="320" t="str">
        <f>IFERROR(VLOOKUP(BP68,設備機器一覧!C:E,5,FALSE),"")</f>
        <v/>
      </c>
      <c r="BU68" s="320">
        <v>0</v>
      </c>
      <c r="BV68" s="320" t="str">
        <f>IFERROR(VLOOKUP(BP68,設備機器一覧!C:F,4,FALSE),"")</f>
        <v/>
      </c>
      <c r="BZ68" s="32"/>
      <c r="CA68" s="32"/>
      <c r="CN68" s="92"/>
      <c r="CO68" s="95"/>
      <c r="CP68" s="95"/>
      <c r="CQ68" s="95"/>
      <c r="CR68" s="95"/>
      <c r="CS68" s="95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</row>
    <row r="69" spans="1:142" ht="9.9" customHeight="1">
      <c r="A69" s="336"/>
      <c r="B69" s="296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8"/>
      <c r="X69" s="89" t="s">
        <v>52</v>
      </c>
      <c r="Y69" s="321" t="str">
        <f>IF($B67="","",IF($B$55=0,"",BQ68))</f>
        <v/>
      </c>
      <c r="Z69" s="321"/>
      <c r="AA69" s="321"/>
      <c r="AB69" s="321"/>
      <c r="AC69" s="321"/>
      <c r="AD69" s="90" t="s">
        <v>53</v>
      </c>
      <c r="AE69" s="296"/>
      <c r="AF69" s="297"/>
      <c r="AG69" s="297"/>
      <c r="AH69" s="297"/>
      <c r="AI69" s="298"/>
      <c r="AJ69" s="305"/>
      <c r="AK69" s="306"/>
      <c r="AL69" s="306"/>
      <c r="AM69" s="306"/>
      <c r="AN69" s="307"/>
      <c r="AO69" s="89" t="s">
        <v>52</v>
      </c>
      <c r="AP69" s="321" t="str">
        <f t="shared" ref="AP69" si="5">IF(AJ67="","",IF($B$55=0,"",IFERROR(Y69*AJ67,"")))</f>
        <v/>
      </c>
      <c r="AQ69" s="321"/>
      <c r="AR69" s="321"/>
      <c r="AS69" s="321"/>
      <c r="AT69" s="321"/>
      <c r="AU69" s="90" t="s">
        <v>53</v>
      </c>
      <c r="AV69" s="328"/>
      <c r="AW69" s="329"/>
      <c r="AX69" s="329"/>
      <c r="AY69" s="329"/>
      <c r="AZ69" s="329"/>
      <c r="BA69" s="330"/>
      <c r="BB69" s="331"/>
      <c r="BE69" s="93"/>
      <c r="BM69" s="315"/>
      <c r="BN69" s="315"/>
      <c r="BO69" s="315"/>
      <c r="BP69" s="333"/>
      <c r="BQ69" s="335"/>
      <c r="BR69" s="320"/>
      <c r="BS69" s="319"/>
      <c r="BT69" s="320"/>
      <c r="BU69" s="320"/>
      <c r="BV69" s="320"/>
      <c r="BZ69" s="32"/>
      <c r="CA69" s="32"/>
      <c r="CN69" s="92"/>
      <c r="CO69" s="95"/>
      <c r="CP69" s="95"/>
      <c r="CQ69" s="95"/>
      <c r="CR69" s="95"/>
      <c r="CS69" s="95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</row>
    <row r="70" spans="1:142" ht="9.9" customHeight="1">
      <c r="A70" s="336"/>
      <c r="B70" s="290" t="str">
        <f>IFERROR(BP71,"")</f>
        <v/>
      </c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2"/>
      <c r="X70" s="288" t="str">
        <f>IF($B70="","",IF($B$55=0,BQ71,IF($B$55=0.5,BS71,IF($B$55=1,BU71,""))))</f>
        <v/>
      </c>
      <c r="Y70" s="289"/>
      <c r="Z70" s="289"/>
      <c r="AA70" s="289"/>
      <c r="AB70" s="289"/>
      <c r="AC70" s="289"/>
      <c r="AD70" s="289"/>
      <c r="AE70" s="290" t="str">
        <f>IF($B70="","",IF(BQ71=0,0,BV71))</f>
        <v/>
      </c>
      <c r="AF70" s="291"/>
      <c r="AG70" s="291"/>
      <c r="AH70" s="291"/>
      <c r="AI70" s="292"/>
      <c r="AJ70" s="299"/>
      <c r="AK70" s="300"/>
      <c r="AL70" s="300"/>
      <c r="AM70" s="300"/>
      <c r="AN70" s="301"/>
      <c r="AO70" s="308" t="str">
        <f t="shared" ref="AO70" si="6">IF(AJ70="","",IFERROR(X70*AJ70,""))</f>
        <v/>
      </c>
      <c r="AP70" s="309"/>
      <c r="AQ70" s="309"/>
      <c r="AR70" s="309"/>
      <c r="AS70" s="309"/>
      <c r="AT70" s="309"/>
      <c r="AU70" s="310"/>
      <c r="AV70" s="322"/>
      <c r="AW70" s="323"/>
      <c r="AX70" s="323"/>
      <c r="AY70" s="323"/>
      <c r="AZ70" s="323"/>
      <c r="BA70" s="324"/>
      <c r="BB70" s="331"/>
      <c r="BM70" s="315"/>
      <c r="BN70" s="315"/>
      <c r="BO70" s="315"/>
      <c r="BP70" s="334"/>
      <c r="BQ70" s="335"/>
      <c r="BR70" s="320"/>
      <c r="BS70" s="319"/>
      <c r="BT70" s="320"/>
      <c r="BU70" s="320"/>
      <c r="BV70" s="320"/>
      <c r="BZ70" s="32"/>
      <c r="CA70" s="32"/>
      <c r="CN70" s="92"/>
      <c r="CO70" s="94"/>
      <c r="CP70" s="96"/>
      <c r="CQ70" s="96"/>
      <c r="CR70" s="96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</row>
    <row r="71" spans="1:142" ht="9.9" customHeight="1">
      <c r="A71" s="336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5"/>
      <c r="X71" s="288"/>
      <c r="Y71" s="289"/>
      <c r="Z71" s="289"/>
      <c r="AA71" s="289"/>
      <c r="AB71" s="289"/>
      <c r="AC71" s="289"/>
      <c r="AD71" s="289"/>
      <c r="AE71" s="293"/>
      <c r="AF71" s="294"/>
      <c r="AG71" s="294"/>
      <c r="AH71" s="294"/>
      <c r="AI71" s="295"/>
      <c r="AJ71" s="302"/>
      <c r="AK71" s="303"/>
      <c r="AL71" s="303"/>
      <c r="AM71" s="303"/>
      <c r="AN71" s="304"/>
      <c r="AO71" s="288"/>
      <c r="AP71" s="289"/>
      <c r="AQ71" s="289"/>
      <c r="AR71" s="289"/>
      <c r="AS71" s="289"/>
      <c r="AT71" s="289"/>
      <c r="AU71" s="311"/>
      <c r="AV71" s="325"/>
      <c r="AW71" s="326"/>
      <c r="AX71" s="326"/>
      <c r="AY71" s="326"/>
      <c r="AZ71" s="326"/>
      <c r="BA71" s="327"/>
      <c r="BB71" s="331"/>
      <c r="BM71" s="315">
        <v>5</v>
      </c>
      <c r="BN71" s="315"/>
      <c r="BO71" s="315"/>
      <c r="BP71" s="332" t="e">
        <f>VLOOKUP(BM71,設備機器一覧!I:J,2,FALSE)</f>
        <v>#N/A</v>
      </c>
      <c r="BQ71" s="335">
        <f>IFERROR(VLOOKUP(BP71,設備機器一覧!C:E,2,FALSE),0)</f>
        <v>0</v>
      </c>
      <c r="BR71" s="320" t="str">
        <f>IFERROR(VLOOKUP(BP71,設備機器一覧!C:E,3,FALSE),"")</f>
        <v/>
      </c>
      <c r="BS71" s="319">
        <f>IFERROR(VLOOKUP(BP71,設備機器一覧!C:E,4,FALSE),0)</f>
        <v>0</v>
      </c>
      <c r="BT71" s="320" t="str">
        <f>IFERROR(VLOOKUP(BP71,設備機器一覧!C:E,5,FALSE),"")</f>
        <v/>
      </c>
      <c r="BU71" s="320">
        <v>0</v>
      </c>
      <c r="BV71" s="320" t="str">
        <f>IFERROR(VLOOKUP(BP71,設備機器一覧!C:F,4,FALSE),"")</f>
        <v/>
      </c>
      <c r="BZ71" s="32"/>
      <c r="CA71" s="32"/>
      <c r="CN71" s="92"/>
      <c r="CO71" s="94"/>
      <c r="CP71" s="96"/>
      <c r="CQ71" s="96"/>
      <c r="CR71" s="96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</row>
    <row r="72" spans="1:142" ht="9.9" customHeight="1">
      <c r="A72" s="336"/>
      <c r="B72" s="296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8"/>
      <c r="X72" s="89" t="s">
        <v>52</v>
      </c>
      <c r="Y72" s="321" t="str">
        <f>IF($B70="","",IF($B$55=0,"",BQ71))</f>
        <v/>
      </c>
      <c r="Z72" s="321"/>
      <c r="AA72" s="321"/>
      <c r="AB72" s="321"/>
      <c r="AC72" s="321"/>
      <c r="AD72" s="90" t="s">
        <v>53</v>
      </c>
      <c r="AE72" s="296"/>
      <c r="AF72" s="297"/>
      <c r="AG72" s="297"/>
      <c r="AH72" s="297"/>
      <c r="AI72" s="298"/>
      <c r="AJ72" s="305"/>
      <c r="AK72" s="306"/>
      <c r="AL72" s="306"/>
      <c r="AM72" s="306"/>
      <c r="AN72" s="307"/>
      <c r="AO72" s="89" t="s">
        <v>52</v>
      </c>
      <c r="AP72" s="321" t="str">
        <f t="shared" ref="AP72" si="7">IF(AJ70="","",IF($B$55=0,"",IFERROR(Y72*AJ70,"")))</f>
        <v/>
      </c>
      <c r="AQ72" s="321"/>
      <c r="AR72" s="321"/>
      <c r="AS72" s="321"/>
      <c r="AT72" s="321"/>
      <c r="AU72" s="90" t="s">
        <v>53</v>
      </c>
      <c r="AV72" s="328"/>
      <c r="AW72" s="329"/>
      <c r="AX72" s="329"/>
      <c r="AY72" s="329"/>
      <c r="AZ72" s="329"/>
      <c r="BA72" s="330"/>
      <c r="BB72" s="331"/>
      <c r="BM72" s="315"/>
      <c r="BN72" s="315"/>
      <c r="BO72" s="315"/>
      <c r="BP72" s="333"/>
      <c r="BQ72" s="335"/>
      <c r="BR72" s="320"/>
      <c r="BS72" s="319"/>
      <c r="BT72" s="320"/>
      <c r="BU72" s="320"/>
      <c r="BV72" s="320"/>
      <c r="BZ72" s="32"/>
      <c r="CA72" s="32"/>
      <c r="CN72" s="92"/>
      <c r="CO72" s="94"/>
      <c r="CP72" s="96"/>
      <c r="CQ72" s="96"/>
      <c r="CR72" s="96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</row>
    <row r="73" spans="1:142" ht="9.9" customHeight="1">
      <c r="A73" s="336"/>
      <c r="B73" s="290" t="str">
        <f>IFERROR(BP74,"")</f>
        <v/>
      </c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2"/>
      <c r="X73" s="288" t="str">
        <f>IF($B73="","",IF($B$55=0,BQ74,IF($B$55=0.5,BS74,IF($B$55=1,BU74,""))))</f>
        <v/>
      </c>
      <c r="Y73" s="289"/>
      <c r="Z73" s="289"/>
      <c r="AA73" s="289"/>
      <c r="AB73" s="289"/>
      <c r="AC73" s="289"/>
      <c r="AD73" s="289"/>
      <c r="AE73" s="290" t="str">
        <f>IF($B73="","",IF(BQ74=0,0,BV74))</f>
        <v/>
      </c>
      <c r="AF73" s="291"/>
      <c r="AG73" s="291"/>
      <c r="AH73" s="291"/>
      <c r="AI73" s="292"/>
      <c r="AJ73" s="299"/>
      <c r="AK73" s="300"/>
      <c r="AL73" s="300"/>
      <c r="AM73" s="300"/>
      <c r="AN73" s="301"/>
      <c r="AO73" s="308" t="str">
        <f t="shared" ref="AO73" si="8">IF(AJ73="","",IFERROR(X73*AJ73,""))</f>
        <v/>
      </c>
      <c r="AP73" s="309"/>
      <c r="AQ73" s="309"/>
      <c r="AR73" s="309"/>
      <c r="AS73" s="309"/>
      <c r="AT73" s="309"/>
      <c r="AU73" s="310"/>
      <c r="AV73" s="322"/>
      <c r="AW73" s="323"/>
      <c r="AX73" s="323"/>
      <c r="AY73" s="323"/>
      <c r="AZ73" s="323"/>
      <c r="BA73" s="324"/>
      <c r="BB73" s="331"/>
      <c r="BM73" s="315"/>
      <c r="BN73" s="315"/>
      <c r="BO73" s="315"/>
      <c r="BP73" s="334"/>
      <c r="BQ73" s="335"/>
      <c r="BR73" s="320"/>
      <c r="BS73" s="319"/>
      <c r="BT73" s="320"/>
      <c r="BU73" s="320"/>
      <c r="BV73" s="320"/>
      <c r="BZ73" s="32"/>
      <c r="CA73" s="32"/>
      <c r="CN73" s="92"/>
      <c r="CO73" s="94"/>
      <c r="CP73" s="96"/>
      <c r="CQ73" s="96"/>
      <c r="CR73" s="96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</row>
    <row r="74" spans="1:142" ht="9.9" customHeight="1">
      <c r="A74" s="336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5"/>
      <c r="X74" s="288"/>
      <c r="Y74" s="289"/>
      <c r="Z74" s="289"/>
      <c r="AA74" s="289"/>
      <c r="AB74" s="289"/>
      <c r="AC74" s="289"/>
      <c r="AD74" s="289"/>
      <c r="AE74" s="293"/>
      <c r="AF74" s="294"/>
      <c r="AG74" s="294"/>
      <c r="AH74" s="294"/>
      <c r="AI74" s="295"/>
      <c r="AJ74" s="302"/>
      <c r="AK74" s="303"/>
      <c r="AL74" s="303"/>
      <c r="AM74" s="303"/>
      <c r="AN74" s="304"/>
      <c r="AO74" s="288"/>
      <c r="AP74" s="289"/>
      <c r="AQ74" s="289"/>
      <c r="AR74" s="289"/>
      <c r="AS74" s="289"/>
      <c r="AT74" s="289"/>
      <c r="AU74" s="311"/>
      <c r="AV74" s="325"/>
      <c r="AW74" s="326"/>
      <c r="AX74" s="326"/>
      <c r="AY74" s="326"/>
      <c r="AZ74" s="326"/>
      <c r="BA74" s="327"/>
      <c r="BB74" s="331"/>
      <c r="BM74" s="315">
        <v>6</v>
      </c>
      <c r="BN74" s="315"/>
      <c r="BO74" s="315"/>
      <c r="BP74" s="332" t="e">
        <f>VLOOKUP(BM74,設備機器一覧!I:J,2,FALSE)</f>
        <v>#N/A</v>
      </c>
      <c r="BQ74" s="335">
        <f>IFERROR(VLOOKUP(BP74,設備機器一覧!C:E,2,FALSE),0)</f>
        <v>0</v>
      </c>
      <c r="BR74" s="320" t="str">
        <f>IFERROR(VLOOKUP(BP74,設備機器一覧!C:E,3,FALSE),"")</f>
        <v/>
      </c>
      <c r="BS74" s="319">
        <f>IFERROR(VLOOKUP(BP74,設備機器一覧!C:E,4,FALSE),0)</f>
        <v>0</v>
      </c>
      <c r="BT74" s="320" t="str">
        <f>IFERROR(VLOOKUP(BP74,設備機器一覧!C:E,5,FALSE),"")</f>
        <v/>
      </c>
      <c r="BU74" s="320">
        <v>0</v>
      </c>
      <c r="BV74" s="320" t="str">
        <f>IFERROR(VLOOKUP(BP74,設備機器一覧!C:F,4,FALSE),"")</f>
        <v/>
      </c>
      <c r="BZ74" s="32"/>
      <c r="CA74" s="32"/>
      <c r="CN74" s="92"/>
      <c r="CO74" s="94"/>
      <c r="CP74" s="96"/>
      <c r="CQ74" s="96"/>
      <c r="CR74" s="96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</row>
    <row r="75" spans="1:142" ht="9.9" customHeight="1">
      <c r="A75" s="336"/>
      <c r="B75" s="296"/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8"/>
      <c r="X75" s="89" t="s">
        <v>52</v>
      </c>
      <c r="Y75" s="321" t="str">
        <f>IF($B73="","",IF($B$55=0,"",BQ74))</f>
        <v/>
      </c>
      <c r="Z75" s="321"/>
      <c r="AA75" s="321"/>
      <c r="AB75" s="321"/>
      <c r="AC75" s="321"/>
      <c r="AD75" s="90" t="s">
        <v>53</v>
      </c>
      <c r="AE75" s="296"/>
      <c r="AF75" s="297"/>
      <c r="AG75" s="297"/>
      <c r="AH75" s="297"/>
      <c r="AI75" s="298"/>
      <c r="AJ75" s="305"/>
      <c r="AK75" s="306"/>
      <c r="AL75" s="306"/>
      <c r="AM75" s="306"/>
      <c r="AN75" s="307"/>
      <c r="AO75" s="89" t="s">
        <v>52</v>
      </c>
      <c r="AP75" s="321" t="str">
        <f t="shared" ref="AP75" si="9">IF(AJ73="","",IF($B$55=0,"",IFERROR(Y75*AJ73,"")))</f>
        <v/>
      </c>
      <c r="AQ75" s="321"/>
      <c r="AR75" s="321"/>
      <c r="AS75" s="321"/>
      <c r="AT75" s="321"/>
      <c r="AU75" s="90" t="s">
        <v>53</v>
      </c>
      <c r="AV75" s="328"/>
      <c r="AW75" s="329"/>
      <c r="AX75" s="329"/>
      <c r="AY75" s="329"/>
      <c r="AZ75" s="329"/>
      <c r="BA75" s="330"/>
      <c r="BB75" s="331"/>
      <c r="BM75" s="315"/>
      <c r="BN75" s="315"/>
      <c r="BO75" s="315"/>
      <c r="BP75" s="333"/>
      <c r="BQ75" s="335"/>
      <c r="BR75" s="320"/>
      <c r="BS75" s="319"/>
      <c r="BT75" s="320"/>
      <c r="BU75" s="320"/>
      <c r="BV75" s="320"/>
      <c r="BZ75" s="32"/>
      <c r="CA75" s="32"/>
      <c r="CN75" s="92"/>
      <c r="CO75" s="94"/>
      <c r="CP75" s="96"/>
      <c r="CQ75" s="96"/>
      <c r="CR75" s="96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</row>
    <row r="76" spans="1:142" ht="9.9" customHeight="1">
      <c r="A76" s="336"/>
      <c r="B76" s="290" t="str">
        <f>IFERROR(BP77,"")</f>
        <v/>
      </c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2"/>
      <c r="X76" s="288" t="str">
        <f>IF($B76="","",IF($B$55=0,BQ77,IF($B$55=0.5,BS77,IF($B$55=1,BU77,""))))</f>
        <v/>
      </c>
      <c r="Y76" s="289"/>
      <c r="Z76" s="289"/>
      <c r="AA76" s="289"/>
      <c r="AB76" s="289"/>
      <c r="AC76" s="289"/>
      <c r="AD76" s="289"/>
      <c r="AE76" s="290" t="str">
        <f>IF($B76="","",IF(BQ77=0,0,BV77))</f>
        <v/>
      </c>
      <c r="AF76" s="291"/>
      <c r="AG76" s="291"/>
      <c r="AH76" s="291"/>
      <c r="AI76" s="292"/>
      <c r="AJ76" s="299"/>
      <c r="AK76" s="300"/>
      <c r="AL76" s="300"/>
      <c r="AM76" s="300"/>
      <c r="AN76" s="301"/>
      <c r="AO76" s="308" t="str">
        <f t="shared" ref="AO76" si="10">IF(AJ76="","",IFERROR(X76*AJ76,""))</f>
        <v/>
      </c>
      <c r="AP76" s="309"/>
      <c r="AQ76" s="309"/>
      <c r="AR76" s="309"/>
      <c r="AS76" s="309"/>
      <c r="AT76" s="309"/>
      <c r="AU76" s="310"/>
      <c r="AV76" s="322"/>
      <c r="AW76" s="323"/>
      <c r="AX76" s="323"/>
      <c r="AY76" s="323"/>
      <c r="AZ76" s="323"/>
      <c r="BA76" s="324"/>
      <c r="BB76" s="331"/>
      <c r="BM76" s="315"/>
      <c r="BN76" s="315"/>
      <c r="BO76" s="315"/>
      <c r="BP76" s="334"/>
      <c r="BQ76" s="335"/>
      <c r="BR76" s="320"/>
      <c r="BS76" s="319"/>
      <c r="BT76" s="320"/>
      <c r="BU76" s="320"/>
      <c r="BV76" s="320"/>
      <c r="BZ76" s="32"/>
      <c r="CA76" s="32"/>
      <c r="CN76" s="92"/>
      <c r="CO76" s="94"/>
      <c r="CP76" s="96"/>
      <c r="CQ76" s="96"/>
      <c r="CR76" s="96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</row>
    <row r="77" spans="1:142" ht="9.9" customHeight="1">
      <c r="A77" s="336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5"/>
      <c r="X77" s="288"/>
      <c r="Y77" s="289"/>
      <c r="Z77" s="289"/>
      <c r="AA77" s="289"/>
      <c r="AB77" s="289"/>
      <c r="AC77" s="289"/>
      <c r="AD77" s="289"/>
      <c r="AE77" s="293"/>
      <c r="AF77" s="294"/>
      <c r="AG77" s="294"/>
      <c r="AH77" s="294"/>
      <c r="AI77" s="295"/>
      <c r="AJ77" s="302"/>
      <c r="AK77" s="303"/>
      <c r="AL77" s="303"/>
      <c r="AM77" s="303"/>
      <c r="AN77" s="304"/>
      <c r="AO77" s="288"/>
      <c r="AP77" s="289"/>
      <c r="AQ77" s="289"/>
      <c r="AR77" s="289"/>
      <c r="AS77" s="289"/>
      <c r="AT77" s="289"/>
      <c r="AU77" s="311"/>
      <c r="AV77" s="325"/>
      <c r="AW77" s="326"/>
      <c r="AX77" s="326"/>
      <c r="AY77" s="326"/>
      <c r="AZ77" s="326"/>
      <c r="BA77" s="327"/>
      <c r="BB77" s="331"/>
      <c r="BM77" s="315">
        <v>7</v>
      </c>
      <c r="BN77" s="315"/>
      <c r="BO77" s="315"/>
      <c r="BP77" s="332" t="e">
        <f>VLOOKUP(BM77,設備機器一覧!I:J,2,FALSE)</f>
        <v>#N/A</v>
      </c>
      <c r="BQ77" s="335">
        <f>IFERROR(VLOOKUP(BP77,設備機器一覧!C:E,2,FALSE),0)</f>
        <v>0</v>
      </c>
      <c r="BR77" s="320" t="str">
        <f>IFERROR(VLOOKUP(BP77,設備機器一覧!C:E,3,FALSE),"")</f>
        <v/>
      </c>
      <c r="BS77" s="319">
        <f>IFERROR(VLOOKUP(BP77,設備機器一覧!C:E,4,FALSE),0)</f>
        <v>0</v>
      </c>
      <c r="BT77" s="320" t="str">
        <f>IFERROR(VLOOKUP(BP77,設備機器一覧!C:E,5,FALSE),"")</f>
        <v/>
      </c>
      <c r="BU77" s="320">
        <v>0</v>
      </c>
      <c r="BV77" s="320" t="str">
        <f>IFERROR(VLOOKUP(BP77,設備機器一覧!C:F,4,FALSE),"")</f>
        <v/>
      </c>
      <c r="BZ77" s="32"/>
      <c r="CA77" s="32"/>
      <c r="CN77" s="92"/>
      <c r="CO77" s="94"/>
      <c r="CP77" s="96"/>
      <c r="CQ77" s="96"/>
      <c r="CR77" s="96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</row>
    <row r="78" spans="1:142" ht="9.9" customHeight="1">
      <c r="A78" s="336"/>
      <c r="B78" s="296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8"/>
      <c r="X78" s="89" t="s">
        <v>52</v>
      </c>
      <c r="Y78" s="321" t="str">
        <f>IF($B76="","",IF($B$55=0,"",BQ77))</f>
        <v/>
      </c>
      <c r="Z78" s="321"/>
      <c r="AA78" s="321"/>
      <c r="AB78" s="321"/>
      <c r="AC78" s="321"/>
      <c r="AD78" s="90" t="s">
        <v>53</v>
      </c>
      <c r="AE78" s="296"/>
      <c r="AF78" s="297"/>
      <c r="AG78" s="297"/>
      <c r="AH78" s="297"/>
      <c r="AI78" s="298"/>
      <c r="AJ78" s="305"/>
      <c r="AK78" s="306"/>
      <c r="AL78" s="306"/>
      <c r="AM78" s="306"/>
      <c r="AN78" s="307"/>
      <c r="AO78" s="89" t="s">
        <v>52</v>
      </c>
      <c r="AP78" s="321" t="str">
        <f t="shared" ref="AP78" si="11">IF(AJ76="","",IF($B$55=0,"",IFERROR(Y78*AJ76,"")))</f>
        <v/>
      </c>
      <c r="AQ78" s="321"/>
      <c r="AR78" s="321"/>
      <c r="AS78" s="321"/>
      <c r="AT78" s="321"/>
      <c r="AU78" s="90" t="s">
        <v>53</v>
      </c>
      <c r="AV78" s="328"/>
      <c r="AW78" s="329"/>
      <c r="AX78" s="329"/>
      <c r="AY78" s="329"/>
      <c r="AZ78" s="329"/>
      <c r="BA78" s="330"/>
      <c r="BB78" s="331"/>
      <c r="BM78" s="315"/>
      <c r="BN78" s="315"/>
      <c r="BO78" s="315"/>
      <c r="BP78" s="333"/>
      <c r="BQ78" s="335"/>
      <c r="BR78" s="320"/>
      <c r="BS78" s="319"/>
      <c r="BT78" s="320"/>
      <c r="BU78" s="320"/>
      <c r="BV78" s="320"/>
      <c r="BZ78" s="32"/>
      <c r="CA78" s="32"/>
      <c r="CN78" s="92"/>
      <c r="CO78" s="94"/>
      <c r="CP78" s="96"/>
      <c r="CQ78" s="96"/>
      <c r="CR78" s="96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</row>
    <row r="79" spans="1:142" ht="9.9" customHeight="1">
      <c r="A79" s="336"/>
      <c r="B79" s="290" t="str">
        <f>IFERROR(BP80,"")</f>
        <v/>
      </c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2"/>
      <c r="X79" s="288" t="str">
        <f>IF($B79="","",IF($B$55=0,BQ80,IF($B$55=0.5,BS80,IF($B$55=1,BU80,""))))</f>
        <v/>
      </c>
      <c r="Y79" s="289"/>
      <c r="Z79" s="289"/>
      <c r="AA79" s="289"/>
      <c r="AB79" s="289"/>
      <c r="AC79" s="289"/>
      <c r="AD79" s="289"/>
      <c r="AE79" s="290" t="str">
        <f>IF($B79="","",IF(BQ80=0,0,BV80))</f>
        <v/>
      </c>
      <c r="AF79" s="291"/>
      <c r="AG79" s="291"/>
      <c r="AH79" s="291"/>
      <c r="AI79" s="292"/>
      <c r="AJ79" s="299"/>
      <c r="AK79" s="300"/>
      <c r="AL79" s="300"/>
      <c r="AM79" s="300"/>
      <c r="AN79" s="301"/>
      <c r="AO79" s="308" t="str">
        <f t="shared" ref="AO79" si="12">IF(AJ79="","",IFERROR(X79*AJ79,""))</f>
        <v/>
      </c>
      <c r="AP79" s="309"/>
      <c r="AQ79" s="309"/>
      <c r="AR79" s="309"/>
      <c r="AS79" s="309"/>
      <c r="AT79" s="309"/>
      <c r="AU79" s="310"/>
      <c r="AV79" s="322"/>
      <c r="AW79" s="323"/>
      <c r="AX79" s="323"/>
      <c r="AY79" s="323"/>
      <c r="AZ79" s="323"/>
      <c r="BA79" s="324"/>
      <c r="BB79" s="331"/>
      <c r="BM79" s="315"/>
      <c r="BN79" s="315"/>
      <c r="BO79" s="315"/>
      <c r="BP79" s="334"/>
      <c r="BQ79" s="335"/>
      <c r="BR79" s="320"/>
      <c r="BS79" s="319"/>
      <c r="BT79" s="320"/>
      <c r="BU79" s="320"/>
      <c r="BV79" s="320"/>
      <c r="BZ79" s="32"/>
      <c r="CA79" s="32"/>
      <c r="CN79" s="92"/>
      <c r="CO79" s="94"/>
      <c r="CP79" s="96"/>
      <c r="CQ79" s="96"/>
      <c r="CR79" s="96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</row>
    <row r="80" spans="1:142" ht="9.9" customHeight="1">
      <c r="A80" s="336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5"/>
      <c r="X80" s="288"/>
      <c r="Y80" s="289"/>
      <c r="Z80" s="289"/>
      <c r="AA80" s="289"/>
      <c r="AB80" s="289"/>
      <c r="AC80" s="289"/>
      <c r="AD80" s="289"/>
      <c r="AE80" s="293"/>
      <c r="AF80" s="294"/>
      <c r="AG80" s="294"/>
      <c r="AH80" s="294"/>
      <c r="AI80" s="295"/>
      <c r="AJ80" s="302"/>
      <c r="AK80" s="303"/>
      <c r="AL80" s="303"/>
      <c r="AM80" s="303"/>
      <c r="AN80" s="304"/>
      <c r="AO80" s="288"/>
      <c r="AP80" s="289"/>
      <c r="AQ80" s="289"/>
      <c r="AR80" s="289"/>
      <c r="AS80" s="289"/>
      <c r="AT80" s="289"/>
      <c r="AU80" s="311"/>
      <c r="AV80" s="325"/>
      <c r="AW80" s="326"/>
      <c r="AX80" s="326"/>
      <c r="AY80" s="326"/>
      <c r="AZ80" s="326"/>
      <c r="BA80" s="327"/>
      <c r="BB80" s="331"/>
      <c r="BM80" s="315">
        <v>8</v>
      </c>
      <c r="BN80" s="315"/>
      <c r="BO80" s="315"/>
      <c r="BP80" s="332" t="e">
        <f>VLOOKUP(BM80,設備機器一覧!I:J,2,FALSE)</f>
        <v>#N/A</v>
      </c>
      <c r="BQ80" s="335">
        <f>IFERROR(VLOOKUP(BP80,設備機器一覧!C:E,2,FALSE),0)</f>
        <v>0</v>
      </c>
      <c r="BR80" s="320" t="str">
        <f>IFERROR(VLOOKUP(BP80,設備機器一覧!C:E,3,FALSE),"")</f>
        <v/>
      </c>
      <c r="BS80" s="319">
        <f>IFERROR(VLOOKUP(BP80,設備機器一覧!C:E,4,FALSE),0)</f>
        <v>0</v>
      </c>
      <c r="BT80" s="320" t="str">
        <f>IFERROR(VLOOKUP(BP80,設備機器一覧!C:E,5,FALSE),"")</f>
        <v/>
      </c>
      <c r="BU80" s="320">
        <v>0</v>
      </c>
      <c r="BV80" s="320" t="str">
        <f>IFERROR(VLOOKUP(BP80,設備機器一覧!C:F,4,FALSE),"")</f>
        <v/>
      </c>
      <c r="BZ80" s="32"/>
      <c r="CA80" s="32"/>
      <c r="CN80" s="92"/>
      <c r="CO80" s="94"/>
      <c r="CP80" s="96"/>
      <c r="CQ80" s="96"/>
      <c r="CR80" s="96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</row>
    <row r="81" spans="1:145" ht="9.9" customHeight="1">
      <c r="A81" s="336"/>
      <c r="B81" s="296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8"/>
      <c r="X81" s="89" t="s">
        <v>52</v>
      </c>
      <c r="Y81" s="321" t="str">
        <f>IF($B79="","",IF($B$55=0,"",BQ80))</f>
        <v/>
      </c>
      <c r="Z81" s="321"/>
      <c r="AA81" s="321"/>
      <c r="AB81" s="321"/>
      <c r="AC81" s="321"/>
      <c r="AD81" s="90" t="s">
        <v>53</v>
      </c>
      <c r="AE81" s="296"/>
      <c r="AF81" s="297"/>
      <c r="AG81" s="297"/>
      <c r="AH81" s="297"/>
      <c r="AI81" s="298"/>
      <c r="AJ81" s="305"/>
      <c r="AK81" s="306"/>
      <c r="AL81" s="306"/>
      <c r="AM81" s="306"/>
      <c r="AN81" s="307"/>
      <c r="AO81" s="89" t="s">
        <v>52</v>
      </c>
      <c r="AP81" s="321" t="str">
        <f t="shared" ref="AP81" si="13">IF(AJ79="","",IF($B$55=0,"",IFERROR(Y81*AJ79,"")))</f>
        <v/>
      </c>
      <c r="AQ81" s="321"/>
      <c r="AR81" s="321"/>
      <c r="AS81" s="321"/>
      <c r="AT81" s="321"/>
      <c r="AU81" s="90" t="s">
        <v>53</v>
      </c>
      <c r="AV81" s="328"/>
      <c r="AW81" s="329"/>
      <c r="AX81" s="329"/>
      <c r="AY81" s="329"/>
      <c r="AZ81" s="329"/>
      <c r="BA81" s="330"/>
      <c r="BB81" s="331"/>
      <c r="BM81" s="315"/>
      <c r="BN81" s="315"/>
      <c r="BO81" s="315"/>
      <c r="BP81" s="333"/>
      <c r="BQ81" s="335"/>
      <c r="BR81" s="320"/>
      <c r="BS81" s="319"/>
      <c r="BT81" s="320"/>
      <c r="BU81" s="320"/>
      <c r="BV81" s="320"/>
      <c r="BZ81" s="32"/>
      <c r="CA81" s="32"/>
      <c r="CN81" s="92"/>
      <c r="CO81" s="94"/>
      <c r="CP81" s="96"/>
      <c r="CQ81" s="96"/>
      <c r="CR81" s="96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</row>
    <row r="82" spans="1:145" ht="9.9" customHeight="1">
      <c r="A82" s="336"/>
      <c r="B82" s="290" t="str">
        <f>IFERROR(BP83,"")</f>
        <v/>
      </c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2"/>
      <c r="X82" s="288" t="str">
        <f>IF($B82="","",IF($B$55=0,BQ83,IF($B$55=0.5,BS83,IF($B$55=1,BU83,""))))</f>
        <v/>
      </c>
      <c r="Y82" s="289"/>
      <c r="Z82" s="289"/>
      <c r="AA82" s="289"/>
      <c r="AB82" s="289"/>
      <c r="AC82" s="289"/>
      <c r="AD82" s="289"/>
      <c r="AE82" s="290" t="str">
        <f>IF($B82="","",IF(BQ83=0,0,BV83))</f>
        <v/>
      </c>
      <c r="AF82" s="291"/>
      <c r="AG82" s="291"/>
      <c r="AH82" s="291"/>
      <c r="AI82" s="292"/>
      <c r="AJ82" s="299"/>
      <c r="AK82" s="300"/>
      <c r="AL82" s="300"/>
      <c r="AM82" s="300"/>
      <c r="AN82" s="301"/>
      <c r="AO82" s="308" t="str">
        <f t="shared" ref="AO82" si="14">IF(AJ82="","",IFERROR(X82*AJ82,""))</f>
        <v/>
      </c>
      <c r="AP82" s="309"/>
      <c r="AQ82" s="309"/>
      <c r="AR82" s="309"/>
      <c r="AS82" s="309"/>
      <c r="AT82" s="309"/>
      <c r="AU82" s="310"/>
      <c r="AV82" s="322"/>
      <c r="AW82" s="323"/>
      <c r="AX82" s="323"/>
      <c r="AY82" s="323"/>
      <c r="AZ82" s="323"/>
      <c r="BA82" s="324"/>
      <c r="BB82" s="331"/>
      <c r="BM82" s="315"/>
      <c r="BN82" s="315"/>
      <c r="BO82" s="315"/>
      <c r="BP82" s="334"/>
      <c r="BQ82" s="335"/>
      <c r="BR82" s="320"/>
      <c r="BS82" s="319"/>
      <c r="BT82" s="320"/>
      <c r="BU82" s="320"/>
      <c r="BV82" s="320"/>
      <c r="BZ82" s="32"/>
      <c r="CA82" s="32"/>
      <c r="CN82" s="92"/>
      <c r="CO82" s="94"/>
      <c r="CP82" s="96"/>
      <c r="CQ82" s="96"/>
      <c r="CR82" s="96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</row>
    <row r="83" spans="1:145" ht="9.9" customHeight="1">
      <c r="A83" s="336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5"/>
      <c r="X83" s="288"/>
      <c r="Y83" s="289"/>
      <c r="Z83" s="289"/>
      <c r="AA83" s="289"/>
      <c r="AB83" s="289"/>
      <c r="AC83" s="289"/>
      <c r="AD83" s="289"/>
      <c r="AE83" s="293"/>
      <c r="AF83" s="294"/>
      <c r="AG83" s="294"/>
      <c r="AH83" s="294"/>
      <c r="AI83" s="295"/>
      <c r="AJ83" s="302"/>
      <c r="AK83" s="303"/>
      <c r="AL83" s="303"/>
      <c r="AM83" s="303"/>
      <c r="AN83" s="304"/>
      <c r="AO83" s="288"/>
      <c r="AP83" s="289"/>
      <c r="AQ83" s="289"/>
      <c r="AR83" s="289"/>
      <c r="AS83" s="289"/>
      <c r="AT83" s="289"/>
      <c r="AU83" s="311"/>
      <c r="AV83" s="325"/>
      <c r="AW83" s="326"/>
      <c r="AX83" s="326"/>
      <c r="AY83" s="326"/>
      <c r="AZ83" s="326"/>
      <c r="BA83" s="327"/>
      <c r="BB83" s="331"/>
      <c r="BM83" s="315">
        <v>9</v>
      </c>
      <c r="BN83" s="315"/>
      <c r="BO83" s="315"/>
      <c r="BP83" s="332" t="e">
        <f>VLOOKUP(BM83,設備機器一覧!I:J,2,FALSE)</f>
        <v>#N/A</v>
      </c>
      <c r="BQ83" s="335">
        <f>IFERROR(VLOOKUP(BP83,設備機器一覧!C:E,2,FALSE),0)</f>
        <v>0</v>
      </c>
      <c r="BR83" s="320" t="str">
        <f>IFERROR(VLOOKUP(BP83,設備機器一覧!C:E,3,FALSE),"")</f>
        <v/>
      </c>
      <c r="BS83" s="319">
        <f>IFERROR(VLOOKUP(BP83,設備機器一覧!C:E,4,FALSE),0)</f>
        <v>0</v>
      </c>
      <c r="BT83" s="320" t="str">
        <f>IFERROR(VLOOKUP(BP83,設備機器一覧!C:E,5,FALSE),"")</f>
        <v/>
      </c>
      <c r="BU83" s="320">
        <v>0</v>
      </c>
      <c r="BV83" s="320" t="str">
        <f>IFERROR(VLOOKUP(BP83,設備機器一覧!C:F,4,FALSE),"")</f>
        <v/>
      </c>
      <c r="BZ83" s="32"/>
      <c r="CA83" s="32"/>
      <c r="CN83" s="92"/>
      <c r="CO83" s="94"/>
      <c r="CP83" s="96"/>
      <c r="CQ83" s="96"/>
      <c r="CR83" s="96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</row>
    <row r="84" spans="1:145" ht="9.9" customHeight="1">
      <c r="A84" s="336"/>
      <c r="B84" s="296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8"/>
      <c r="X84" s="89" t="s">
        <v>52</v>
      </c>
      <c r="Y84" s="321" t="str">
        <f>IF($B82="","",IF($B$55=0,"",BQ83))</f>
        <v/>
      </c>
      <c r="Z84" s="321"/>
      <c r="AA84" s="321"/>
      <c r="AB84" s="321"/>
      <c r="AC84" s="321"/>
      <c r="AD84" s="90" t="s">
        <v>53</v>
      </c>
      <c r="AE84" s="296"/>
      <c r="AF84" s="297"/>
      <c r="AG84" s="297"/>
      <c r="AH84" s="297"/>
      <c r="AI84" s="298"/>
      <c r="AJ84" s="305"/>
      <c r="AK84" s="306"/>
      <c r="AL84" s="306"/>
      <c r="AM84" s="306"/>
      <c r="AN84" s="307"/>
      <c r="AO84" s="89" t="s">
        <v>52</v>
      </c>
      <c r="AP84" s="321" t="str">
        <f t="shared" ref="AP84" si="15">IF(AJ82="","",IF($B$55=0,"",IFERROR(Y84*AJ82,"")))</f>
        <v/>
      </c>
      <c r="AQ84" s="321"/>
      <c r="AR84" s="321"/>
      <c r="AS84" s="321"/>
      <c r="AT84" s="321"/>
      <c r="AU84" s="90" t="s">
        <v>53</v>
      </c>
      <c r="AV84" s="328"/>
      <c r="AW84" s="329"/>
      <c r="AX84" s="329"/>
      <c r="AY84" s="329"/>
      <c r="AZ84" s="329"/>
      <c r="BA84" s="330"/>
      <c r="BB84" s="331"/>
      <c r="BM84" s="315"/>
      <c r="BN84" s="315"/>
      <c r="BO84" s="315"/>
      <c r="BP84" s="333"/>
      <c r="BQ84" s="335"/>
      <c r="BR84" s="320"/>
      <c r="BS84" s="319"/>
      <c r="BT84" s="320"/>
      <c r="BU84" s="320"/>
      <c r="BV84" s="320"/>
      <c r="BZ84" s="32"/>
      <c r="CA84" s="32"/>
      <c r="CN84" s="92"/>
      <c r="CO84" s="94"/>
      <c r="CP84" s="96"/>
      <c r="CQ84" s="96"/>
      <c r="CR84" s="96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</row>
    <row r="85" spans="1:145" ht="9.9" customHeight="1">
      <c r="A85" s="336"/>
      <c r="B85" s="290" t="str">
        <f>IFERROR(BP86,"")</f>
        <v/>
      </c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2"/>
      <c r="X85" s="288" t="str">
        <f>IF($B85="","",IF($B$55=0,BQ86,IF($B$55=0.5,BS86,IF($B$55=1,BU86,""))))</f>
        <v/>
      </c>
      <c r="Y85" s="289"/>
      <c r="Z85" s="289"/>
      <c r="AA85" s="289"/>
      <c r="AB85" s="289"/>
      <c r="AC85" s="289"/>
      <c r="AD85" s="289"/>
      <c r="AE85" s="290" t="str">
        <f>IF($B85="","",IF(BQ86=0,0,BV86))</f>
        <v/>
      </c>
      <c r="AF85" s="291"/>
      <c r="AG85" s="291"/>
      <c r="AH85" s="291"/>
      <c r="AI85" s="292"/>
      <c r="AJ85" s="299"/>
      <c r="AK85" s="300"/>
      <c r="AL85" s="300"/>
      <c r="AM85" s="300"/>
      <c r="AN85" s="301"/>
      <c r="AO85" s="308" t="str">
        <f t="shared" ref="AO85" si="16">IF(AJ85="","",IFERROR(X85*AJ85,""))</f>
        <v/>
      </c>
      <c r="AP85" s="309"/>
      <c r="AQ85" s="309"/>
      <c r="AR85" s="309"/>
      <c r="AS85" s="309"/>
      <c r="AT85" s="309"/>
      <c r="AU85" s="310"/>
      <c r="AV85" s="322"/>
      <c r="AW85" s="323"/>
      <c r="AX85" s="323"/>
      <c r="AY85" s="323"/>
      <c r="AZ85" s="323"/>
      <c r="BA85" s="324"/>
      <c r="BB85" s="331"/>
      <c r="BM85" s="315"/>
      <c r="BN85" s="315"/>
      <c r="BO85" s="315"/>
      <c r="BP85" s="334"/>
      <c r="BQ85" s="335"/>
      <c r="BR85" s="320"/>
      <c r="BS85" s="319"/>
      <c r="BT85" s="320"/>
      <c r="BU85" s="320"/>
      <c r="BV85" s="320"/>
      <c r="BZ85" s="32"/>
      <c r="CA85" s="32"/>
      <c r="CN85" s="92"/>
      <c r="CO85" s="94"/>
      <c r="CP85" s="96"/>
      <c r="CQ85" s="96"/>
      <c r="CR85" s="96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</row>
    <row r="86" spans="1:145" ht="9.9" customHeight="1">
      <c r="A86" s="336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5"/>
      <c r="X86" s="288"/>
      <c r="Y86" s="289"/>
      <c r="Z86" s="289"/>
      <c r="AA86" s="289"/>
      <c r="AB86" s="289"/>
      <c r="AC86" s="289"/>
      <c r="AD86" s="289"/>
      <c r="AE86" s="293"/>
      <c r="AF86" s="294"/>
      <c r="AG86" s="294"/>
      <c r="AH86" s="294"/>
      <c r="AI86" s="295"/>
      <c r="AJ86" s="302"/>
      <c r="AK86" s="303"/>
      <c r="AL86" s="303"/>
      <c r="AM86" s="303"/>
      <c r="AN86" s="304"/>
      <c r="AO86" s="288"/>
      <c r="AP86" s="289"/>
      <c r="AQ86" s="289"/>
      <c r="AR86" s="289"/>
      <c r="AS86" s="289"/>
      <c r="AT86" s="289"/>
      <c r="AU86" s="311"/>
      <c r="AV86" s="325"/>
      <c r="AW86" s="326"/>
      <c r="AX86" s="326"/>
      <c r="AY86" s="326"/>
      <c r="AZ86" s="326"/>
      <c r="BA86" s="327"/>
      <c r="BB86" s="331"/>
      <c r="BM86" s="315">
        <v>10</v>
      </c>
      <c r="BN86" s="315"/>
      <c r="BO86" s="315"/>
      <c r="BP86" s="332" t="e">
        <f>VLOOKUP(BM86,設備機器一覧!I:J,2,FALSE)</f>
        <v>#N/A</v>
      </c>
      <c r="BQ86" s="335">
        <f>IFERROR(VLOOKUP(BP86,設備機器一覧!C:E,2,FALSE),0)</f>
        <v>0</v>
      </c>
      <c r="BR86" s="320" t="str">
        <f>IFERROR(VLOOKUP(BP86,設備機器一覧!C:E,3,FALSE),"")</f>
        <v/>
      </c>
      <c r="BS86" s="319">
        <f>IFERROR(VLOOKUP(BP86,設備機器一覧!C:E,4,FALSE),0)</f>
        <v>0</v>
      </c>
      <c r="BT86" s="320" t="str">
        <f>IFERROR(VLOOKUP(BP86,設備機器一覧!C:E,5,FALSE),"")</f>
        <v/>
      </c>
      <c r="BU86" s="320">
        <v>0</v>
      </c>
      <c r="BV86" s="320" t="str">
        <f>IFERROR(VLOOKUP(BP86,設備機器一覧!C:F,4,FALSE),"")</f>
        <v/>
      </c>
      <c r="BZ86" s="32"/>
      <c r="CA86" s="32"/>
      <c r="CN86" s="92"/>
      <c r="CO86" s="94"/>
      <c r="CP86" s="96"/>
      <c r="CQ86" s="96"/>
      <c r="CR86" s="96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</row>
    <row r="87" spans="1:145" ht="9.9" customHeight="1">
      <c r="A87" s="336"/>
      <c r="B87" s="296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8"/>
      <c r="X87" s="89" t="s">
        <v>52</v>
      </c>
      <c r="Y87" s="321" t="str">
        <f>IF($B85="","",IF($B$55=0,"",BQ86))</f>
        <v/>
      </c>
      <c r="Z87" s="321"/>
      <c r="AA87" s="321"/>
      <c r="AB87" s="321"/>
      <c r="AC87" s="321"/>
      <c r="AD87" s="90" t="s">
        <v>53</v>
      </c>
      <c r="AE87" s="296"/>
      <c r="AF87" s="297"/>
      <c r="AG87" s="297"/>
      <c r="AH87" s="297"/>
      <c r="AI87" s="298"/>
      <c r="AJ87" s="305"/>
      <c r="AK87" s="306"/>
      <c r="AL87" s="306"/>
      <c r="AM87" s="306"/>
      <c r="AN87" s="307"/>
      <c r="AO87" s="89" t="s">
        <v>52</v>
      </c>
      <c r="AP87" s="321" t="str">
        <f t="shared" ref="AP87" si="17">IF(AJ85="","",IF($B$55=0,"",IFERROR(Y87*AJ85,"")))</f>
        <v/>
      </c>
      <c r="AQ87" s="321"/>
      <c r="AR87" s="321"/>
      <c r="AS87" s="321"/>
      <c r="AT87" s="321"/>
      <c r="AU87" s="90" t="s">
        <v>53</v>
      </c>
      <c r="AV87" s="328"/>
      <c r="AW87" s="329"/>
      <c r="AX87" s="329"/>
      <c r="AY87" s="329"/>
      <c r="AZ87" s="329"/>
      <c r="BA87" s="330"/>
      <c r="BB87" s="331"/>
      <c r="BM87" s="315"/>
      <c r="BN87" s="315"/>
      <c r="BO87" s="315"/>
      <c r="BP87" s="333"/>
      <c r="BQ87" s="335"/>
      <c r="BR87" s="320"/>
      <c r="BS87" s="319"/>
      <c r="BT87" s="320"/>
      <c r="BU87" s="320"/>
      <c r="BV87" s="320"/>
      <c r="BZ87" s="32"/>
      <c r="CA87" s="32"/>
      <c r="CN87" s="92"/>
      <c r="CO87" s="94"/>
      <c r="CP87" s="96"/>
      <c r="CQ87" s="96"/>
      <c r="CR87" s="96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</row>
    <row r="88" spans="1:145" ht="11.1" customHeight="1" thickBot="1">
      <c r="A88" s="155"/>
      <c r="B88" s="87"/>
      <c r="C88" s="87"/>
      <c r="D88" s="87"/>
      <c r="E88" s="87"/>
      <c r="F88" s="87"/>
      <c r="G88" s="87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78"/>
      <c r="Y88" s="177"/>
      <c r="Z88" s="177"/>
      <c r="AA88" s="177"/>
      <c r="AB88" s="177"/>
      <c r="AC88" s="177"/>
      <c r="AD88" s="178"/>
      <c r="AE88" s="156"/>
      <c r="AF88" s="156"/>
      <c r="AG88" s="156"/>
      <c r="AH88" s="156"/>
      <c r="AI88" s="156"/>
      <c r="AJ88" s="157"/>
      <c r="AK88" s="157"/>
      <c r="AL88" s="157"/>
      <c r="AM88" s="157"/>
      <c r="AN88" s="157"/>
      <c r="AO88" s="178"/>
      <c r="AP88" s="177"/>
      <c r="AQ88" s="177"/>
      <c r="AR88" s="177"/>
      <c r="AS88" s="177"/>
      <c r="AT88" s="177"/>
      <c r="AU88" s="178"/>
      <c r="AV88" s="158"/>
      <c r="AW88" s="158"/>
      <c r="AX88" s="158"/>
      <c r="AY88" s="158"/>
      <c r="AZ88" s="158"/>
      <c r="BA88" s="158"/>
      <c r="BB88" s="76"/>
      <c r="BM88" s="315"/>
      <c r="BN88" s="315"/>
      <c r="BO88" s="315"/>
      <c r="BP88" s="427"/>
      <c r="BQ88" s="335"/>
      <c r="BR88" s="320"/>
      <c r="BS88" s="319"/>
      <c r="BT88" s="320"/>
      <c r="BU88" s="320"/>
      <c r="BV88" s="320"/>
      <c r="BZ88" s="32"/>
      <c r="CA88" s="32"/>
      <c r="CN88" s="92"/>
      <c r="CO88" s="94"/>
      <c r="CP88" s="96"/>
      <c r="CQ88" s="96"/>
      <c r="CR88" s="96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</row>
    <row r="89" spans="1:145" ht="11.1" customHeight="1">
      <c r="A89" s="155"/>
      <c r="B89" s="272" t="s">
        <v>178</v>
      </c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4"/>
      <c r="S89" s="179"/>
      <c r="T89" s="278" t="s">
        <v>174</v>
      </c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8"/>
      <c r="AP89" s="278"/>
      <c r="AQ89" s="278"/>
      <c r="AR89" s="278"/>
      <c r="AS89" s="278"/>
      <c r="AT89" s="278"/>
      <c r="AU89" s="278"/>
      <c r="AV89" s="278"/>
      <c r="AW89" s="278"/>
      <c r="AX89" s="278"/>
      <c r="AY89" s="278"/>
      <c r="AZ89" s="278"/>
      <c r="BA89" s="278"/>
      <c r="BB89" s="76"/>
      <c r="BE89" s="97"/>
      <c r="BM89" s="315"/>
      <c r="BN89" s="315"/>
      <c r="BO89" s="315"/>
      <c r="BP89" s="316"/>
      <c r="BQ89" s="317"/>
      <c r="BR89" s="314"/>
      <c r="BS89" s="317"/>
      <c r="BT89" s="314"/>
      <c r="BU89" s="314"/>
      <c r="BV89" s="314"/>
      <c r="BW89" s="98"/>
      <c r="BX89" s="99"/>
      <c r="BY89" s="99"/>
      <c r="BZ89" s="32"/>
      <c r="CA89" s="32"/>
      <c r="CQ89" s="92"/>
      <c r="CR89" s="94"/>
      <c r="CS89" s="96"/>
      <c r="CT89" s="96"/>
      <c r="CU89" s="96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</row>
    <row r="90" spans="1:145" ht="11.25" customHeight="1">
      <c r="A90" s="155"/>
      <c r="B90" s="275"/>
      <c r="C90" s="276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7"/>
      <c r="S90" s="179"/>
      <c r="T90" s="278"/>
      <c r="U90" s="278"/>
      <c r="V90" s="278"/>
      <c r="W90" s="278"/>
      <c r="X90" s="278"/>
      <c r="Y90" s="278"/>
      <c r="Z90" s="278"/>
      <c r="AA90" s="278"/>
      <c r="AB90" s="278"/>
      <c r="AC90" s="278"/>
      <c r="AD90" s="278"/>
      <c r="AE90" s="278"/>
      <c r="AF90" s="278"/>
      <c r="AG90" s="278"/>
      <c r="AH90" s="278"/>
      <c r="AI90" s="278"/>
      <c r="AJ90" s="278"/>
      <c r="AK90" s="278"/>
      <c r="AL90" s="278"/>
      <c r="AM90" s="278"/>
      <c r="AN90" s="278"/>
      <c r="AO90" s="278"/>
      <c r="AP90" s="278"/>
      <c r="AQ90" s="278"/>
      <c r="AR90" s="278"/>
      <c r="AS90" s="278"/>
      <c r="AT90" s="278"/>
      <c r="AU90" s="278"/>
      <c r="AV90" s="278"/>
      <c r="AW90" s="278"/>
      <c r="AX90" s="278"/>
      <c r="AY90" s="278"/>
      <c r="AZ90" s="278"/>
      <c r="BA90" s="278"/>
      <c r="BB90" s="76"/>
      <c r="BC90" s="38"/>
      <c r="BD90" s="38"/>
      <c r="BE90" s="38"/>
      <c r="BF90" s="38"/>
      <c r="BG90" s="101"/>
      <c r="BH90" s="101"/>
      <c r="BI90" s="101"/>
      <c r="BJ90" s="101"/>
      <c r="BK90" s="101"/>
      <c r="BL90" s="101"/>
      <c r="BM90" s="315"/>
      <c r="BN90" s="315"/>
      <c r="BO90" s="315"/>
      <c r="BP90" s="316"/>
      <c r="BQ90" s="317"/>
      <c r="BR90" s="314"/>
      <c r="BS90" s="317"/>
      <c r="BT90" s="314"/>
      <c r="BU90" s="314"/>
      <c r="BV90" s="314"/>
      <c r="BW90" s="102"/>
      <c r="BX90" s="102"/>
      <c r="BY90" s="102"/>
      <c r="BZ90" s="32"/>
      <c r="CA90" s="32"/>
      <c r="CJ90" s="88"/>
      <c r="CK90" s="88"/>
      <c r="CL90" s="88"/>
      <c r="CM90" s="88"/>
      <c r="CN90" s="88"/>
      <c r="CO90" s="88"/>
      <c r="CP90" s="88"/>
      <c r="CQ90" s="92"/>
      <c r="CR90" s="94"/>
      <c r="CS90" s="103"/>
      <c r="CT90" s="96"/>
      <c r="CU90" s="96"/>
      <c r="CW90" s="88"/>
      <c r="CX90" s="88"/>
      <c r="CY90" s="88"/>
      <c r="CZ90" s="88"/>
      <c r="DA90" s="88"/>
      <c r="DB90" s="88"/>
      <c r="DC90" s="88"/>
      <c r="DD90" s="88"/>
      <c r="DE90" s="88"/>
    </row>
    <row r="91" spans="1:145" ht="11.25" customHeight="1">
      <c r="A91" s="155"/>
      <c r="B91" s="279" t="s">
        <v>3</v>
      </c>
      <c r="C91" s="280"/>
      <c r="D91" s="280" t="str">
        <f>IF(B55=1,0,IF(SUM(AO58,AO61,AO64,AO67,AO70,AO73,AO76,AO79,AO82,AO85)&gt;0,SUM(AO58,AO61,AO64,AO67,AO70,AO73,AO76,AO79,AO82,AO85),""))</f>
        <v/>
      </c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1"/>
      <c r="S91" s="179"/>
      <c r="T91" s="282" t="s">
        <v>81</v>
      </c>
      <c r="U91" s="282"/>
      <c r="V91" s="282"/>
      <c r="W91" s="282"/>
      <c r="X91" s="282"/>
      <c r="Y91" s="282"/>
      <c r="Z91" s="282"/>
      <c r="AA91" s="283" t="s">
        <v>175</v>
      </c>
      <c r="AB91" s="283"/>
      <c r="AC91" s="283"/>
      <c r="AD91" s="283"/>
      <c r="AE91" s="283"/>
      <c r="AF91" s="283"/>
      <c r="AG91" s="283"/>
      <c r="AH91" s="283"/>
      <c r="AI91" s="283"/>
      <c r="AJ91" s="283"/>
      <c r="AK91" s="282" t="s">
        <v>82</v>
      </c>
      <c r="AL91" s="282"/>
      <c r="AM91" s="282"/>
      <c r="AN91" s="282"/>
      <c r="AO91" s="282"/>
      <c r="AP91" s="282"/>
      <c r="AQ91" s="282"/>
      <c r="AR91" s="284" t="s">
        <v>9</v>
      </c>
      <c r="AS91" s="284"/>
      <c r="AT91" s="284"/>
      <c r="AU91" s="284"/>
      <c r="AV91" s="284"/>
      <c r="AW91" s="284"/>
      <c r="AX91" s="284"/>
      <c r="AY91" s="284"/>
      <c r="AZ91" s="284"/>
      <c r="BA91" s="284"/>
      <c r="BB91" s="76"/>
      <c r="BC91" s="38"/>
      <c r="BD91" s="38"/>
      <c r="BE91" s="38"/>
      <c r="BF91" s="38"/>
      <c r="BG91" s="101"/>
      <c r="BH91" s="101"/>
      <c r="BI91" s="101"/>
      <c r="BJ91" s="101"/>
      <c r="BK91" s="101"/>
      <c r="BL91" s="101"/>
      <c r="BM91" s="315"/>
      <c r="BN91" s="315"/>
      <c r="BO91" s="315"/>
      <c r="BP91" s="316"/>
      <c r="BQ91" s="317"/>
      <c r="BR91" s="314"/>
      <c r="BS91" s="317"/>
      <c r="BT91" s="314"/>
      <c r="BU91" s="314"/>
      <c r="BV91" s="314"/>
      <c r="BW91" s="102"/>
      <c r="BX91" s="102"/>
      <c r="BY91" s="102"/>
      <c r="BZ91" s="32"/>
      <c r="CA91" s="32"/>
      <c r="CJ91" s="88"/>
      <c r="CK91" s="88"/>
      <c r="CL91" s="88"/>
      <c r="CM91" s="88"/>
      <c r="CN91" s="88"/>
      <c r="CO91" s="88"/>
      <c r="CP91" s="88"/>
      <c r="CQ91" s="92"/>
      <c r="CR91" s="94"/>
      <c r="CS91" s="103"/>
      <c r="CT91" s="96"/>
      <c r="CU91" s="96"/>
      <c r="CW91" s="88"/>
      <c r="CX91" s="88"/>
      <c r="CY91" s="88"/>
      <c r="CZ91" s="88"/>
      <c r="DA91" s="88"/>
      <c r="DB91" s="88"/>
      <c r="DC91" s="88"/>
      <c r="DD91" s="88"/>
      <c r="DE91" s="88"/>
    </row>
    <row r="92" spans="1:145" ht="16.5" customHeight="1">
      <c r="A92" s="155"/>
      <c r="B92" s="279"/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1"/>
      <c r="S92" s="179"/>
      <c r="T92" s="282"/>
      <c r="U92" s="282"/>
      <c r="V92" s="282"/>
      <c r="W92" s="282"/>
      <c r="X92" s="282"/>
      <c r="Y92" s="282"/>
      <c r="Z92" s="282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2"/>
      <c r="AL92" s="282"/>
      <c r="AM92" s="282"/>
      <c r="AN92" s="282"/>
      <c r="AO92" s="282"/>
      <c r="AP92" s="282"/>
      <c r="AQ92" s="282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76"/>
      <c r="BC92" s="38"/>
      <c r="BD92" s="38"/>
      <c r="BE92" s="38"/>
      <c r="BF92" s="38"/>
      <c r="BG92" s="38"/>
      <c r="BH92" s="101"/>
      <c r="BI92" s="101"/>
      <c r="BJ92" s="101"/>
      <c r="BK92" s="101"/>
      <c r="BL92" s="101"/>
      <c r="BM92" s="101"/>
      <c r="BN92" s="101"/>
      <c r="BO92" s="101"/>
      <c r="BP92" s="101"/>
      <c r="BQ92" s="107"/>
      <c r="BR92" s="102"/>
      <c r="BS92" s="102"/>
      <c r="BT92" s="102"/>
      <c r="BU92" s="102"/>
      <c r="BV92" s="102"/>
      <c r="BW92" s="102"/>
      <c r="BX92" s="102"/>
      <c r="BY92" s="102"/>
      <c r="BZ92" s="102"/>
      <c r="CA92" s="32"/>
      <c r="CB92" s="32"/>
      <c r="CK92" s="88"/>
      <c r="CL92" s="88"/>
      <c r="CM92" s="88"/>
      <c r="CN92" s="88"/>
      <c r="CO92" s="88"/>
      <c r="CP92" s="88"/>
      <c r="CQ92" s="88"/>
      <c r="CR92" s="92"/>
      <c r="CS92" s="94"/>
      <c r="CT92" s="96"/>
      <c r="CU92" s="96"/>
      <c r="CV92" s="96"/>
      <c r="CX92" s="88"/>
      <c r="CY92" s="88"/>
      <c r="CZ92" s="88"/>
      <c r="DA92" s="88"/>
      <c r="DB92" s="88"/>
      <c r="DC92" s="88"/>
      <c r="DD92" s="88"/>
      <c r="DE92" s="88"/>
      <c r="DF92" s="88"/>
    </row>
    <row r="93" spans="1:145" ht="11.25" customHeight="1">
      <c r="A93" s="155"/>
      <c r="B93" s="279"/>
      <c r="C93" s="280"/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1"/>
      <c r="S93" s="156"/>
      <c r="T93" s="285"/>
      <c r="U93" s="285"/>
      <c r="V93" s="285"/>
      <c r="W93" s="285"/>
      <c r="X93" s="285"/>
      <c r="Y93" s="285"/>
      <c r="Z93" s="285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5"/>
      <c r="AL93" s="285"/>
      <c r="AM93" s="285"/>
      <c r="AN93" s="285"/>
      <c r="AO93" s="285"/>
      <c r="AP93" s="285"/>
      <c r="AQ93" s="285"/>
      <c r="AR93" s="287"/>
      <c r="AS93" s="287"/>
      <c r="AT93" s="287"/>
      <c r="AU93" s="287"/>
      <c r="AV93" s="287"/>
      <c r="AW93" s="287"/>
      <c r="AX93" s="287"/>
      <c r="AY93" s="287"/>
      <c r="AZ93" s="287"/>
      <c r="BA93" s="287"/>
      <c r="BB93" s="76"/>
      <c r="BC93" s="38"/>
      <c r="BD93" s="38"/>
      <c r="BE93" s="38"/>
      <c r="BF93" s="38"/>
      <c r="BG93" s="38"/>
      <c r="BH93" s="101"/>
      <c r="BI93" s="101"/>
      <c r="BJ93" s="101"/>
      <c r="BK93" s="101"/>
      <c r="BL93" s="101"/>
      <c r="BM93" s="101"/>
      <c r="BN93" s="101"/>
      <c r="BO93" s="101"/>
      <c r="BP93" s="101"/>
      <c r="BQ93" s="318"/>
      <c r="BR93" s="318"/>
      <c r="BS93" s="318"/>
      <c r="BT93" s="318"/>
      <c r="BU93" s="318"/>
      <c r="BV93" s="318"/>
      <c r="BW93" s="318"/>
      <c r="BX93" s="318"/>
      <c r="BY93" s="318"/>
      <c r="BZ93" s="318"/>
      <c r="CA93" s="32"/>
      <c r="CB93" s="32"/>
      <c r="CR93" s="92"/>
      <c r="CS93" s="94"/>
      <c r="CT93" s="96"/>
      <c r="CU93" s="96"/>
      <c r="CV93" s="113"/>
      <c r="CW93" s="113"/>
    </row>
    <row r="94" spans="1:145" ht="11.25" customHeight="1">
      <c r="B94" s="106"/>
      <c r="R94" s="104"/>
      <c r="S94" s="180"/>
      <c r="T94" s="285"/>
      <c r="U94" s="285"/>
      <c r="V94" s="285"/>
      <c r="W94" s="285"/>
      <c r="X94" s="285"/>
      <c r="Y94" s="285"/>
      <c r="Z94" s="285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5"/>
      <c r="AL94" s="285"/>
      <c r="AM94" s="285"/>
      <c r="AN94" s="285"/>
      <c r="AO94" s="285"/>
      <c r="AP94" s="285"/>
      <c r="AQ94" s="285"/>
      <c r="AR94" s="287"/>
      <c r="AS94" s="287"/>
      <c r="AT94" s="287"/>
      <c r="AU94" s="287"/>
      <c r="AV94" s="287"/>
      <c r="AW94" s="287"/>
      <c r="AX94" s="287"/>
      <c r="AY94" s="287"/>
      <c r="AZ94" s="287"/>
      <c r="BA94" s="287"/>
      <c r="BC94" s="38"/>
      <c r="BD94" s="38"/>
      <c r="BE94" s="38"/>
      <c r="BF94" s="38"/>
      <c r="BG94" s="38"/>
      <c r="BH94" s="101"/>
      <c r="BI94" s="101"/>
      <c r="BJ94" s="101"/>
      <c r="BK94" s="101"/>
      <c r="BL94" s="101"/>
      <c r="BM94" s="101"/>
      <c r="BN94" s="101"/>
      <c r="BO94" s="101"/>
      <c r="BP94" s="101"/>
      <c r="BQ94" s="318"/>
      <c r="BR94" s="318"/>
      <c r="BS94" s="318"/>
      <c r="BT94" s="318"/>
      <c r="BU94" s="318"/>
      <c r="BV94" s="318"/>
      <c r="BW94" s="318"/>
      <c r="BX94" s="318"/>
      <c r="BY94" s="318"/>
      <c r="BZ94" s="318"/>
      <c r="CA94" s="32"/>
      <c r="CB94" s="32"/>
      <c r="CR94" s="92"/>
      <c r="CS94" s="94"/>
      <c r="CT94" s="96"/>
      <c r="CU94" s="96"/>
      <c r="CV94" s="96"/>
    </row>
    <row r="95" spans="1:145" ht="11.25" customHeight="1">
      <c r="B95" s="257" t="s">
        <v>35</v>
      </c>
      <c r="C95" s="258"/>
      <c r="D95" s="258" t="str">
        <f>IF(SUM(AP60,AP63,AP66,AP69,AP72,AP75,AP78,AP81,AP84,AP87)&gt;0,SUM(AP60,AP63,AP66,AP69,AP72,AP75,AP78,AP81,AP84,AP87),"")</f>
        <v/>
      </c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 t="s">
        <v>30</v>
      </c>
      <c r="R95" s="259"/>
      <c r="T95" s="260"/>
      <c r="U95" s="261"/>
      <c r="V95" s="261"/>
      <c r="W95" s="262"/>
      <c r="X95" s="266" t="s">
        <v>176</v>
      </c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7"/>
      <c r="AZ95" s="267"/>
      <c r="BA95" s="268"/>
      <c r="BB95" s="38"/>
      <c r="BC95" s="38"/>
      <c r="BD95" s="38"/>
      <c r="BE95" s="38"/>
      <c r="BF95" s="38"/>
      <c r="BG95" s="38"/>
      <c r="BH95" s="101"/>
      <c r="BI95" s="101"/>
      <c r="BJ95" s="101"/>
      <c r="BK95" s="101"/>
      <c r="BL95" s="101"/>
      <c r="BM95" s="101"/>
      <c r="BN95" s="101"/>
      <c r="BO95" s="101"/>
      <c r="BP95" s="101"/>
      <c r="BQ95" s="318"/>
      <c r="BR95" s="318"/>
      <c r="BS95" s="318"/>
      <c r="BT95" s="318"/>
      <c r="BU95" s="318"/>
      <c r="BV95" s="318"/>
      <c r="BW95" s="318"/>
      <c r="BX95" s="318"/>
      <c r="BY95" s="318"/>
      <c r="BZ95" s="318"/>
      <c r="CA95" s="32"/>
      <c r="CB95" s="32"/>
      <c r="CR95" s="92"/>
      <c r="CS95" s="96"/>
      <c r="CT95" s="96"/>
      <c r="CU95" s="96"/>
      <c r="CV95" s="96"/>
    </row>
    <row r="96" spans="1:145" ht="11.25" customHeight="1">
      <c r="B96" s="257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9"/>
      <c r="T96" s="263"/>
      <c r="U96" s="264"/>
      <c r="V96" s="264"/>
      <c r="W96" s="265"/>
      <c r="X96" s="269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70"/>
      <c r="AS96" s="270"/>
      <c r="AT96" s="270"/>
      <c r="AU96" s="270"/>
      <c r="AV96" s="270"/>
      <c r="AW96" s="270"/>
      <c r="AX96" s="270"/>
      <c r="AY96" s="270"/>
      <c r="AZ96" s="270"/>
      <c r="BA96" s="271"/>
      <c r="BB96" s="38"/>
      <c r="BC96" s="38"/>
      <c r="BD96" s="38"/>
      <c r="BE96" s="38"/>
      <c r="BF96" s="38"/>
      <c r="BQ96" s="312"/>
      <c r="BR96" s="312"/>
      <c r="BS96" s="312"/>
      <c r="BT96" s="312"/>
      <c r="BU96" s="312"/>
      <c r="BV96" s="312"/>
      <c r="BW96" s="312"/>
      <c r="BX96" s="312"/>
      <c r="BY96" s="312"/>
      <c r="BZ96" s="312"/>
      <c r="CA96" s="32"/>
      <c r="CB96" s="32"/>
      <c r="CP96" s="428"/>
      <c r="CQ96" s="94"/>
      <c r="CR96" s="96"/>
      <c r="CS96" s="96"/>
      <c r="CT96" s="96"/>
    </row>
    <row r="97" spans="2:98" ht="11.25" customHeight="1">
      <c r="B97" s="106"/>
      <c r="R97" s="104"/>
      <c r="T97" s="260"/>
      <c r="U97" s="261"/>
      <c r="V97" s="261"/>
      <c r="W97" s="262"/>
      <c r="X97" s="266" t="s">
        <v>177</v>
      </c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  <c r="AM97" s="267"/>
      <c r="AN97" s="267"/>
      <c r="AO97" s="267"/>
      <c r="AP97" s="267"/>
      <c r="AQ97" s="267"/>
      <c r="AR97" s="267"/>
      <c r="AS97" s="267"/>
      <c r="AT97" s="267"/>
      <c r="AU97" s="267"/>
      <c r="AV97" s="267"/>
      <c r="AW97" s="267"/>
      <c r="AX97" s="267"/>
      <c r="AY97" s="267"/>
      <c r="AZ97" s="267"/>
      <c r="BA97" s="268"/>
      <c r="BB97" s="38"/>
      <c r="BC97" s="38"/>
      <c r="BD97" s="38"/>
      <c r="BE97" s="38"/>
      <c r="BF97" s="38"/>
      <c r="BQ97" s="312"/>
      <c r="BR97" s="312"/>
      <c r="BS97" s="312"/>
      <c r="BT97" s="312"/>
      <c r="BU97" s="312"/>
      <c r="BV97" s="312"/>
      <c r="BW97" s="312"/>
      <c r="BX97" s="312"/>
      <c r="BY97" s="312"/>
      <c r="BZ97" s="312"/>
      <c r="CA97" s="32"/>
      <c r="CB97" s="32"/>
      <c r="CP97" s="429"/>
      <c r="CQ97" s="96"/>
      <c r="CR97" s="96"/>
      <c r="CS97" s="96"/>
      <c r="CT97" s="96"/>
    </row>
    <row r="98" spans="2:98" ht="11.25" customHeight="1">
      <c r="B98" s="182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83"/>
      <c r="T98" s="263"/>
      <c r="U98" s="264"/>
      <c r="V98" s="264"/>
      <c r="W98" s="265"/>
      <c r="X98" s="269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70"/>
      <c r="AO98" s="270"/>
      <c r="AP98" s="270"/>
      <c r="AQ98" s="270"/>
      <c r="AR98" s="270"/>
      <c r="AS98" s="270"/>
      <c r="AT98" s="270"/>
      <c r="AU98" s="270"/>
      <c r="AV98" s="270"/>
      <c r="AW98" s="270"/>
      <c r="AX98" s="270"/>
      <c r="AY98" s="270"/>
      <c r="AZ98" s="270"/>
      <c r="BA98" s="271"/>
      <c r="BB98" s="38"/>
      <c r="BC98" s="38"/>
      <c r="BD98" s="38"/>
      <c r="BE98" s="38"/>
      <c r="BF98" s="38"/>
      <c r="BQ98" s="312"/>
      <c r="BR98" s="312"/>
      <c r="BS98" s="312"/>
      <c r="BT98" s="312"/>
      <c r="BU98" s="312"/>
      <c r="BV98" s="312"/>
      <c r="BW98" s="312"/>
      <c r="BX98" s="312"/>
      <c r="BY98" s="312"/>
      <c r="BZ98" s="312"/>
      <c r="CA98" s="32"/>
      <c r="CB98" s="32"/>
      <c r="CP98" s="429"/>
      <c r="CQ98" s="94"/>
      <c r="CR98" s="96"/>
      <c r="CS98" s="96"/>
      <c r="CT98" s="96"/>
    </row>
    <row r="99" spans="2:98" ht="11.25" customHeight="1">
      <c r="B99" s="444" t="str">
        <f>IF(設備機器一覧!H63=0,"",IF(設備機器一覧!H63&gt;10,"使用する機器の合計が11件以上の場合はセンター職員にお問い合わせ願います",設備機器一覧!H63))</f>
        <v/>
      </c>
      <c r="C99" s="444"/>
      <c r="D99" s="444"/>
      <c r="E99" s="444"/>
      <c r="F99" s="444"/>
      <c r="G99" s="444"/>
      <c r="H99" s="444"/>
      <c r="I99" s="444"/>
      <c r="J99" s="444"/>
      <c r="K99" s="444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  <c r="W99" s="444"/>
      <c r="X99" s="444"/>
      <c r="Y99" s="444"/>
      <c r="Z99" s="444"/>
      <c r="AA99" s="444"/>
      <c r="AB99" s="444"/>
      <c r="AC99" s="444"/>
      <c r="AD99" s="444"/>
      <c r="AE99" s="444"/>
      <c r="AF99" s="444"/>
      <c r="AG99" s="444"/>
      <c r="AH99" s="444"/>
      <c r="AI99" s="444"/>
      <c r="AJ99" s="444"/>
      <c r="AK99" s="444"/>
      <c r="AL99" s="444"/>
      <c r="AM99" s="444"/>
      <c r="AN99" s="444"/>
      <c r="AO99" s="444"/>
      <c r="AP99" s="444"/>
      <c r="AQ99" s="444"/>
      <c r="AR99" s="444"/>
      <c r="AS99" s="444"/>
      <c r="AT99" s="444"/>
      <c r="AU99" s="444"/>
      <c r="AV99" s="444"/>
      <c r="AW99" s="444"/>
      <c r="AX99" s="444"/>
      <c r="AY99" s="444"/>
      <c r="AZ99" s="444"/>
      <c r="BA99" s="444"/>
      <c r="BC99" s="38"/>
      <c r="BD99" s="38"/>
      <c r="BE99" s="38"/>
      <c r="BF99" s="38"/>
      <c r="BQ99" s="313"/>
      <c r="BR99" s="313"/>
      <c r="BS99" s="313"/>
      <c r="BT99" s="313"/>
      <c r="BU99" s="313"/>
      <c r="BV99" s="313"/>
      <c r="BW99" s="313"/>
      <c r="BX99" s="313"/>
      <c r="BY99" s="313"/>
      <c r="BZ99" s="313"/>
      <c r="CA99" s="32"/>
      <c r="CB99" s="32"/>
      <c r="CP99" s="429"/>
      <c r="CQ99" s="96"/>
      <c r="CS99" s="96"/>
      <c r="CT99" s="96"/>
    </row>
    <row r="100" spans="2:98" ht="11.25" customHeight="1"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Q100" s="313"/>
      <c r="BR100" s="313"/>
      <c r="BS100" s="313"/>
      <c r="BT100" s="313"/>
      <c r="BU100" s="313"/>
      <c r="BV100" s="313"/>
      <c r="BW100" s="313"/>
      <c r="BX100" s="313"/>
      <c r="BY100" s="313"/>
      <c r="BZ100" s="313"/>
      <c r="CA100" s="32"/>
      <c r="CB100" s="32"/>
    </row>
    <row r="101" spans="2:98" ht="11.25" customHeight="1"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BC101" s="38"/>
      <c r="BD101" s="38"/>
      <c r="BE101" s="38"/>
      <c r="BF101" s="38"/>
      <c r="BQ101" s="313"/>
      <c r="BR101" s="313"/>
      <c r="BS101" s="313"/>
      <c r="BT101" s="313"/>
      <c r="BU101" s="313"/>
      <c r="BV101" s="313"/>
      <c r="BW101" s="313"/>
      <c r="BX101" s="313"/>
      <c r="BY101" s="313"/>
      <c r="BZ101" s="313"/>
      <c r="CA101" s="32"/>
      <c r="CB101" s="32"/>
    </row>
    <row r="102" spans="2:98" ht="11.25" customHeight="1">
      <c r="BC102" s="38"/>
      <c r="BD102" s="38"/>
      <c r="BE102" s="38"/>
      <c r="BF102" s="38"/>
      <c r="BZ102" s="32"/>
      <c r="CA102" s="32"/>
      <c r="CB102" s="32"/>
    </row>
    <row r="103" spans="2:98" ht="11.25" customHeight="1">
      <c r="BC103" s="38"/>
      <c r="BD103" s="38"/>
      <c r="BE103" s="38"/>
      <c r="BF103" s="38"/>
      <c r="BZ103" s="38"/>
      <c r="CA103" s="32"/>
      <c r="CB103" s="32"/>
    </row>
    <row r="104" spans="2:98" ht="11.25" customHeight="1">
      <c r="BC104" s="38"/>
      <c r="BD104" s="38"/>
      <c r="BE104" s="38"/>
      <c r="BF104" s="38"/>
      <c r="BZ104" s="32"/>
      <c r="CA104" s="32"/>
      <c r="CB104" s="32"/>
    </row>
    <row r="105" spans="2:98" ht="11.25" customHeight="1">
      <c r="BC105" s="38"/>
      <c r="BD105" s="38"/>
      <c r="BE105" s="38"/>
      <c r="BF105" s="38"/>
      <c r="BW105" s="48"/>
      <c r="BX105" s="94"/>
      <c r="BY105" s="96"/>
      <c r="BZ105" s="38"/>
      <c r="CA105" s="32"/>
      <c r="CB105" s="32"/>
    </row>
    <row r="106" spans="2:98" ht="11.25" customHeight="1">
      <c r="BC106" s="38"/>
      <c r="BD106" s="38"/>
      <c r="BE106" s="38"/>
      <c r="BF106" s="38"/>
      <c r="BG106" s="38"/>
      <c r="BW106" s="48"/>
      <c r="BX106" s="96"/>
      <c r="BY106" s="32"/>
      <c r="BZ106" s="32"/>
      <c r="CA106" s="32"/>
    </row>
    <row r="107" spans="2:98" ht="11.25" customHeight="1">
      <c r="BY107" s="38"/>
      <c r="BZ107" s="32"/>
      <c r="CA107" s="32"/>
    </row>
    <row r="108" spans="2:98" ht="11.25" customHeight="1">
      <c r="BY108" s="32"/>
      <c r="BZ108" s="32"/>
      <c r="CA108" s="32"/>
    </row>
    <row r="109" spans="2:98" ht="11.25" customHeight="1">
      <c r="BY109" s="38"/>
      <c r="BZ109" s="32"/>
      <c r="CA109" s="32"/>
    </row>
    <row r="110" spans="2:98" ht="11.25" customHeight="1">
      <c r="BY110" s="32"/>
      <c r="BZ110" s="32"/>
      <c r="CA110" s="32"/>
    </row>
    <row r="111" spans="2:98" ht="11.25" customHeight="1">
      <c r="BY111" s="38"/>
      <c r="BZ111" s="32"/>
      <c r="CA111" s="32"/>
    </row>
    <row r="112" spans="2:98" ht="11.25" customHeight="1">
      <c r="BY112" s="32"/>
      <c r="BZ112" s="32"/>
      <c r="CA112" s="32"/>
    </row>
    <row r="113" spans="77:79" ht="11.25" customHeight="1">
      <c r="BY113" s="38"/>
      <c r="BZ113" s="32"/>
      <c r="CA113" s="32"/>
    </row>
    <row r="114" spans="77:79" ht="11.25" customHeight="1">
      <c r="BY114" s="32"/>
      <c r="BZ114" s="32"/>
      <c r="CA114" s="32"/>
    </row>
    <row r="115" spans="77:79" ht="11.25" customHeight="1">
      <c r="BZ115" s="32"/>
      <c r="CA115" s="32"/>
    </row>
    <row r="116" spans="77:79" ht="11.25" customHeight="1">
      <c r="BZ116" s="32"/>
      <c r="CA116" s="32"/>
    </row>
    <row r="117" spans="77:79" ht="11.25" customHeight="1">
      <c r="BZ117" s="32"/>
      <c r="CA117" s="32"/>
    </row>
    <row r="118" spans="77:79" ht="11.25" customHeight="1">
      <c r="BZ118" s="32"/>
      <c r="CA118" s="32"/>
    </row>
    <row r="119" spans="77:79" ht="11.25" customHeight="1">
      <c r="BZ119" s="32"/>
      <c r="CA119" s="32"/>
    </row>
    <row r="120" spans="77:79" ht="11.25" customHeight="1">
      <c r="BZ120" s="32"/>
      <c r="CA120" s="32"/>
    </row>
    <row r="121" spans="77:79" ht="11.25" customHeight="1">
      <c r="BZ121" s="32"/>
      <c r="CA121" s="32"/>
    </row>
    <row r="122" spans="77:79" ht="11.25" customHeight="1">
      <c r="BZ122" s="32"/>
      <c r="CA122" s="32"/>
    </row>
    <row r="123" spans="77:79" ht="11.25" customHeight="1">
      <c r="BZ123" s="32"/>
      <c r="CA123" s="32"/>
    </row>
  </sheetData>
  <sheetProtection algorithmName="SHA-512" hashValue="Ro+w1ymMsy6Xbq6uQYESIdATR3t7Kw++LQ8e/w+ITkPQRBkyDgklzoYdWUGf3Oana7Ca9PNTNetMzAfqE1xB4g==" saltValue="vF4HRr3chWt/p9LUwlkHxA==" spinCount="100000" sheet="1" formatCells="0"/>
  <dataConsolidate/>
  <mergeCells count="316">
    <mergeCell ref="BT10:BX10"/>
    <mergeCell ref="BB82:BB84"/>
    <mergeCell ref="AE82:AI84"/>
    <mergeCell ref="AE79:AI81"/>
    <mergeCell ref="AO82:AU83"/>
    <mergeCell ref="BM80:BO82"/>
    <mergeCell ref="BB79:BB81"/>
    <mergeCell ref="BB85:BB87"/>
    <mergeCell ref="BV65:BV67"/>
    <mergeCell ref="BV68:BV70"/>
    <mergeCell ref="BV71:BV73"/>
    <mergeCell ref="BR62:BR64"/>
    <mergeCell ref="AJ18:AZ19"/>
    <mergeCell ref="AJ20:AZ21"/>
    <mergeCell ref="AJ22:AZ23"/>
    <mergeCell ref="AJ24:AZ25"/>
    <mergeCell ref="AD18:AI19"/>
    <mergeCell ref="AD20:AI21"/>
    <mergeCell ref="AD22:AI23"/>
    <mergeCell ref="M36:AZ37"/>
    <mergeCell ref="M39:P40"/>
    <mergeCell ref="AP87:AT87"/>
    <mergeCell ref="Y84:AC84"/>
    <mergeCell ref="X85:AD86"/>
    <mergeCell ref="BM89:BO91"/>
    <mergeCell ref="BP89:BP91"/>
    <mergeCell ref="BQ89:BQ91"/>
    <mergeCell ref="BR89:BR91"/>
    <mergeCell ref="BS89:BS91"/>
    <mergeCell ref="BT89:BT91"/>
    <mergeCell ref="AD24:AI25"/>
    <mergeCell ref="AX13:AY13"/>
    <mergeCell ref="AO42:AR43"/>
    <mergeCell ref="AS42:BA43"/>
    <mergeCell ref="BM83:BO85"/>
    <mergeCell ref="AV76:BA78"/>
    <mergeCell ref="AV58:BA60"/>
    <mergeCell ref="AP78:AT78"/>
    <mergeCell ref="AJ76:AN78"/>
    <mergeCell ref="X82:AD83"/>
    <mergeCell ref="BD13:BE13"/>
    <mergeCell ref="BB56:BB57"/>
    <mergeCell ref="BP57:BP58"/>
    <mergeCell ref="BS57:BS58"/>
    <mergeCell ref="BR57:BR58"/>
    <mergeCell ref="Y16:Z17"/>
    <mergeCell ref="M33:X34"/>
    <mergeCell ref="AL16:AZ17"/>
    <mergeCell ref="B99:BA99"/>
    <mergeCell ref="X67:AD68"/>
    <mergeCell ref="Q39:R40"/>
    <mergeCell ref="N42:Q43"/>
    <mergeCell ref="R42:S43"/>
    <mergeCell ref="T42:U43"/>
    <mergeCell ref="V42:W43"/>
    <mergeCell ref="X42:Y43"/>
    <mergeCell ref="U39:V40"/>
    <mergeCell ref="S39:T40"/>
    <mergeCell ref="W39:X40"/>
    <mergeCell ref="Y81:AC81"/>
    <mergeCell ref="H55:T55"/>
    <mergeCell ref="B56:W57"/>
    <mergeCell ref="C39:L40"/>
    <mergeCell ref="C42:L43"/>
    <mergeCell ref="B73:W75"/>
    <mergeCell ref="B76:W78"/>
    <mergeCell ref="AE67:AI69"/>
    <mergeCell ref="AJ64:AN66"/>
    <mergeCell ref="AE76:AI78"/>
    <mergeCell ref="AP75:AT75"/>
    <mergeCell ref="AO76:AU77"/>
    <mergeCell ref="X76:AD77"/>
    <mergeCell ref="BV57:BV58"/>
    <mergeCell ref="BV59:BV61"/>
    <mergeCell ref="BV62:BV64"/>
    <mergeCell ref="AA4:AE4"/>
    <mergeCell ref="Y87:AC87"/>
    <mergeCell ref="AO70:AU71"/>
    <mergeCell ref="AP72:AT72"/>
    <mergeCell ref="AO73:AU74"/>
    <mergeCell ref="AV79:BA81"/>
    <mergeCell ref="AJ79:AN81"/>
    <mergeCell ref="AP84:AT84"/>
    <mergeCell ref="AJ70:AN72"/>
    <mergeCell ref="AJ73:AN75"/>
    <mergeCell ref="AO79:AU80"/>
    <mergeCell ref="AP81:AT81"/>
    <mergeCell ref="U54:AN55"/>
    <mergeCell ref="AV73:BA75"/>
    <mergeCell ref="AV82:BA84"/>
    <mergeCell ref="AJ82:AN84"/>
    <mergeCell ref="X56:AD57"/>
    <mergeCell ref="X58:AD59"/>
    <mergeCell ref="Y60:AC60"/>
    <mergeCell ref="X64:AD65"/>
    <mergeCell ref="X70:AD71"/>
    <mergeCell ref="B5:E8"/>
    <mergeCell ref="F4:J4"/>
    <mergeCell ref="K4:O4"/>
    <mergeCell ref="K5:O8"/>
    <mergeCell ref="C36:L37"/>
    <mergeCell ref="AE64:AI66"/>
    <mergeCell ref="M30:AZ31"/>
    <mergeCell ref="AA5:AE8"/>
    <mergeCell ref="AP13:AR13"/>
    <mergeCell ref="AU13:AW13"/>
    <mergeCell ref="AK13:AM13"/>
    <mergeCell ref="AI16:AK17"/>
    <mergeCell ref="B10:BA12"/>
    <mergeCell ref="F5:J8"/>
    <mergeCell ref="P4:T4"/>
    <mergeCell ref="P5:T8"/>
    <mergeCell ref="U4:Z4"/>
    <mergeCell ref="U5:Z8"/>
    <mergeCell ref="B58:W60"/>
    <mergeCell ref="B4:E4"/>
    <mergeCell ref="C30:L31"/>
    <mergeCell ref="C33:L34"/>
    <mergeCell ref="C15:X17"/>
    <mergeCell ref="C19:AA24"/>
    <mergeCell ref="AH13:AJ13"/>
    <mergeCell ref="AN13:AO13"/>
    <mergeCell ref="AS13:AT13"/>
    <mergeCell ref="AK39:AL40"/>
    <mergeCell ref="Y39:Z40"/>
    <mergeCell ref="AV56:BA57"/>
    <mergeCell ref="AH42:AK43"/>
    <mergeCell ref="AE42:AG43"/>
    <mergeCell ref="C27:AZ28"/>
    <mergeCell ref="BU57:BU58"/>
    <mergeCell ref="AI39:AJ40"/>
    <mergeCell ref="AS39:AX40"/>
    <mergeCell ref="AA39:AH40"/>
    <mergeCell ref="AE58:AI60"/>
    <mergeCell ref="BD11:BG12"/>
    <mergeCell ref="CO64:CS66"/>
    <mergeCell ref="CP96:CP99"/>
    <mergeCell ref="AM39:AN40"/>
    <mergeCell ref="AL42:AN43"/>
    <mergeCell ref="AV64:BA66"/>
    <mergeCell ref="AV67:BA69"/>
    <mergeCell ref="BP59:BP61"/>
    <mergeCell ref="BQ59:BQ61"/>
    <mergeCell ref="BR59:BR61"/>
    <mergeCell ref="BS59:BS61"/>
    <mergeCell ref="BT59:BT61"/>
    <mergeCell ref="BP62:BP64"/>
    <mergeCell ref="AV61:BA63"/>
    <mergeCell ref="AP69:AT69"/>
    <mergeCell ref="AJ67:AN69"/>
    <mergeCell ref="AV85:BA87"/>
    <mergeCell ref="AJ85:AN87"/>
    <mergeCell ref="BT57:BT58"/>
    <mergeCell ref="BQ96:BZ98"/>
    <mergeCell ref="BV74:BV76"/>
    <mergeCell ref="BV77:BV79"/>
    <mergeCell ref="BU89:BU91"/>
    <mergeCell ref="BV89:BV91"/>
    <mergeCell ref="BP83:BP85"/>
    <mergeCell ref="BT74:BT76"/>
    <mergeCell ref="BT71:BT73"/>
    <mergeCell ref="BQ99:BZ101"/>
    <mergeCell ref="BR77:BR79"/>
    <mergeCell ref="BV80:BV82"/>
    <mergeCell ref="BR86:BR88"/>
    <mergeCell ref="BT86:BT88"/>
    <mergeCell ref="BS80:BS82"/>
    <mergeCell ref="BR80:BR82"/>
    <mergeCell ref="BT80:BT82"/>
    <mergeCell ref="BT83:BT85"/>
    <mergeCell ref="BU83:BU85"/>
    <mergeCell ref="BU86:BU88"/>
    <mergeCell ref="BS83:BS85"/>
    <mergeCell ref="BV83:BV85"/>
    <mergeCell ref="BV86:BV88"/>
    <mergeCell ref="BU77:BU79"/>
    <mergeCell ref="BT77:BT79"/>
    <mergeCell ref="BU59:BU61"/>
    <mergeCell ref="BQ62:BQ64"/>
    <mergeCell ref="BM68:BO70"/>
    <mergeCell ref="BM71:BO73"/>
    <mergeCell ref="BU62:BU64"/>
    <mergeCell ref="BU65:BU67"/>
    <mergeCell ref="BU68:BU70"/>
    <mergeCell ref="BU71:BU73"/>
    <mergeCell ref="BP65:BP67"/>
    <mergeCell ref="BQ68:BQ70"/>
    <mergeCell ref="BR68:BR70"/>
    <mergeCell ref="BS68:BS70"/>
    <mergeCell ref="BT68:BT70"/>
    <mergeCell ref="BP71:BP73"/>
    <mergeCell ref="BS71:BS73"/>
    <mergeCell ref="BP80:BP82"/>
    <mergeCell ref="BQ80:BQ82"/>
    <mergeCell ref="BQ71:BQ73"/>
    <mergeCell ref="BP68:BP70"/>
    <mergeCell ref="BU74:BU76"/>
    <mergeCell ref="BP74:BP76"/>
    <mergeCell ref="BR83:BR85"/>
    <mergeCell ref="BP86:BP88"/>
    <mergeCell ref="BQ86:BQ88"/>
    <mergeCell ref="BS86:BS88"/>
    <mergeCell ref="BP77:BP79"/>
    <mergeCell ref="BQ93:BZ95"/>
    <mergeCell ref="BQ83:BQ85"/>
    <mergeCell ref="BU80:BU82"/>
    <mergeCell ref="BS77:BS79"/>
    <mergeCell ref="BS62:BS64"/>
    <mergeCell ref="BT62:BT64"/>
    <mergeCell ref="BT65:BT67"/>
    <mergeCell ref="BQ65:BQ67"/>
    <mergeCell ref="BQ77:BQ79"/>
    <mergeCell ref="BR65:BR67"/>
    <mergeCell ref="BS65:BS67"/>
    <mergeCell ref="BQ74:BQ76"/>
    <mergeCell ref="BR74:BR76"/>
    <mergeCell ref="BQ57:BQ58"/>
    <mergeCell ref="BS74:BS76"/>
    <mergeCell ref="Y66:AC66"/>
    <mergeCell ref="AP66:AT66"/>
    <mergeCell ref="AE61:AI63"/>
    <mergeCell ref="AJ61:AN63"/>
    <mergeCell ref="AO61:AU62"/>
    <mergeCell ref="Y63:AC63"/>
    <mergeCell ref="AP63:AT63"/>
    <mergeCell ref="BR71:BR73"/>
    <mergeCell ref="BB61:BB63"/>
    <mergeCell ref="AO64:AU65"/>
    <mergeCell ref="AO67:AU68"/>
    <mergeCell ref="BB58:BB60"/>
    <mergeCell ref="BB64:BB66"/>
    <mergeCell ref="BB67:BB69"/>
    <mergeCell ref="BB70:BB72"/>
    <mergeCell ref="BB73:BB75"/>
    <mergeCell ref="AV70:BA72"/>
    <mergeCell ref="AE70:AI72"/>
    <mergeCell ref="AE73:AI75"/>
    <mergeCell ref="Y72:AC72"/>
    <mergeCell ref="X73:AD74"/>
    <mergeCell ref="Y75:AC75"/>
    <mergeCell ref="X79:AD80"/>
    <mergeCell ref="Y69:AC69"/>
    <mergeCell ref="AO58:AU59"/>
    <mergeCell ref="AP60:AT60"/>
    <mergeCell ref="AE56:AI57"/>
    <mergeCell ref="AJ56:AN57"/>
    <mergeCell ref="B70:W72"/>
    <mergeCell ref="A85:A87"/>
    <mergeCell ref="A79:A81"/>
    <mergeCell ref="A82:A84"/>
    <mergeCell ref="AE85:AI87"/>
    <mergeCell ref="BD30:BP31"/>
    <mergeCell ref="B55:G55"/>
    <mergeCell ref="A58:A60"/>
    <mergeCell ref="A61:A63"/>
    <mergeCell ref="A64:A66"/>
    <mergeCell ref="A67:A69"/>
    <mergeCell ref="A70:A72"/>
    <mergeCell ref="A73:A75"/>
    <mergeCell ref="A76:A78"/>
    <mergeCell ref="BM59:BO61"/>
    <mergeCell ref="BM62:BO64"/>
    <mergeCell ref="BM65:BO67"/>
    <mergeCell ref="B64:W66"/>
    <mergeCell ref="AJ58:AN60"/>
    <mergeCell ref="AO56:AU57"/>
    <mergeCell ref="Y78:AC78"/>
    <mergeCell ref="Y33:AZ34"/>
    <mergeCell ref="BM86:BO88"/>
    <mergeCell ref="BM77:BO79"/>
    <mergeCell ref="BM74:BO76"/>
    <mergeCell ref="T97:W98"/>
    <mergeCell ref="X97:BA98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Z52:BA52"/>
    <mergeCell ref="B89:R90"/>
    <mergeCell ref="T89:BA90"/>
    <mergeCell ref="B91:C93"/>
    <mergeCell ref="D91:R93"/>
    <mergeCell ref="T91:Z92"/>
    <mergeCell ref="AA91:AJ92"/>
    <mergeCell ref="AK91:AQ92"/>
    <mergeCell ref="AR91:BA92"/>
    <mergeCell ref="T93:Z94"/>
    <mergeCell ref="AA93:AJ94"/>
    <mergeCell ref="AK93:AQ94"/>
    <mergeCell ref="AR93:BA94"/>
    <mergeCell ref="B1:G1"/>
    <mergeCell ref="H1:Z1"/>
    <mergeCell ref="AQ1:BB1"/>
    <mergeCell ref="AZ2:BB2"/>
    <mergeCell ref="B95:C96"/>
    <mergeCell ref="D95:P96"/>
    <mergeCell ref="Q95:R96"/>
    <mergeCell ref="T95:W96"/>
    <mergeCell ref="X95:BA96"/>
    <mergeCell ref="BB76:BB78"/>
    <mergeCell ref="B67:W69"/>
    <mergeCell ref="AO85:AU86"/>
    <mergeCell ref="Z42:AA43"/>
    <mergeCell ref="AB42:AC43"/>
    <mergeCell ref="AO39:AP40"/>
    <mergeCell ref="AQ39:AR40"/>
    <mergeCell ref="X61:AD62"/>
    <mergeCell ref="B79:W81"/>
    <mergeCell ref="B82:W84"/>
    <mergeCell ref="B85:W87"/>
    <mergeCell ref="B61:W63"/>
  </mergeCells>
  <phoneticPr fontId="2"/>
  <conditionalFormatting sqref="B58 B61 B64 B67 B70 B73 B76 B79 B82 B85">
    <cfRule type="expression" dxfId="29" priority="15">
      <formula>NOT(COUNTIF(INDIRECT(#REF!),B58))</formula>
    </cfRule>
  </conditionalFormatting>
  <conditionalFormatting sqref="B55:G55">
    <cfRule type="cellIs" dxfId="28" priority="29" operator="greaterThan">
      <formula>0</formula>
    </cfRule>
  </conditionalFormatting>
  <conditionalFormatting sqref="B88:G88 B89">
    <cfRule type="cellIs" dxfId="27" priority="7" operator="equal">
      <formula>0</formula>
    </cfRule>
  </conditionalFormatting>
  <conditionalFormatting sqref="B99:BA99">
    <cfRule type="cellIs" dxfId="26" priority="12" operator="greaterThanOrEqual">
      <formula>11</formula>
    </cfRule>
  </conditionalFormatting>
  <conditionalFormatting sqref="G46 AA46 G49 AA49">
    <cfRule type="containsBlanks" dxfId="25" priority="4">
      <formula>LEN(TRIM(G46))=0</formula>
    </cfRule>
  </conditionalFormatting>
  <conditionalFormatting sqref="N46">
    <cfRule type="containsBlanks" dxfId="24" priority="1">
      <formula>LEN(TRIM(N46))=0</formula>
    </cfRule>
  </conditionalFormatting>
  <conditionalFormatting sqref="S94">
    <cfRule type="cellIs" dxfId="23" priority="5" operator="greaterThanOrEqual">
      <formula>11</formula>
    </cfRule>
  </conditionalFormatting>
  <conditionalFormatting sqref="X58:AD88 T89 T91 AA91 AK91 T93 AA93 AK93 T95">
    <cfRule type="cellIs" dxfId="22" priority="6" operator="lessThanOrEqual">
      <formula>#REF!</formula>
    </cfRule>
  </conditionalFormatting>
  <conditionalFormatting sqref="Y33:AZ34">
    <cfRule type="expression" dxfId="21" priority="8">
      <formula>$M$33="その他"</formula>
    </cfRule>
  </conditionalFormatting>
  <conditionalFormatting sqref="AI46 N49 AI49">
    <cfRule type="containsBlanks" dxfId="20" priority="3">
      <formula>LEN(TRIM(N46))=0</formula>
    </cfRule>
  </conditionalFormatting>
  <conditionalFormatting sqref="AJ24">
    <cfRule type="containsBlanks" dxfId="19" priority="2">
      <formula>LEN(TRIM(AJ24))=0</formula>
    </cfRule>
  </conditionalFormatting>
  <conditionalFormatting sqref="AK13 AP13 AU13 AL16 AJ18 AJ20 AJ22 M30 M33 M36 Q39 U39 Y39 AI39 AM39 AQ39 R42 V42 Z42 AE42">
    <cfRule type="containsBlanks" dxfId="18" priority="122">
      <formula>LEN(TRIM(M13))=0</formula>
    </cfRule>
  </conditionalFormatting>
  <conditionalFormatting sqref="AL42">
    <cfRule type="containsBlanks" dxfId="17" priority="21">
      <formula>LEN(TRIM(AL42))=0</formula>
    </cfRule>
  </conditionalFormatting>
  <conditionalFormatting sqref="BP59 BP62 BP65 BP68 BP71 BP74 BP77 BP80 BP83 BP86 BP89">
    <cfRule type="expression" dxfId="16" priority="118" stopIfTrue="1">
      <formula>NOT(COUNTIF(INDIRECT(#REF!),BP59))</formula>
    </cfRule>
  </conditionalFormatting>
  <conditionalFormatting sqref="BP59:BP91">
    <cfRule type="duplicateValues" dxfId="15" priority="115"/>
  </conditionalFormatting>
  <dataValidations count="11">
    <dataValidation type="list" allowBlank="1" showInputMessage="1" showErrorMessage="1" sqref="AP13:AR13 U39:V41 AM39:AN41 V42:W43" xr:uid="{00000000-0002-0000-0200-000000000000}">
      <formula1>"　,1,2,3,4,5,6,7,8,9,10,11,12"</formula1>
    </dataValidation>
    <dataValidation type="list" allowBlank="1" showInputMessage="1" showErrorMessage="1" sqref="AU13:AW13 Y39:Z41 AQ39:AR41 Z42:AA43" xr:uid="{00000000-0002-0000-0200-000001000000}">
      <formula1>"　,1,2,3,4,5,6,7,8,9,10,11,12,13,14,15,16,17,18,19,20,21,22,23,24,25,26,27,28,29,30,31"</formula1>
    </dataValidation>
    <dataValidation type="list" allowBlank="1" showInputMessage="1" showErrorMessage="1" sqref="Q41:R41 AI41:AJ41" xr:uid="{00000000-0002-0000-0200-000002000000}">
      <formula1>"　,5,6,7,8,9,10"</formula1>
    </dataValidation>
    <dataValidation type="list" allowBlank="1" showInputMessage="1" showErrorMessage="1" sqref="BI8" xr:uid="{00000000-0002-0000-0200-000003000000}">
      <formula1>"指定した日付を記入,今日の日付を記入"</formula1>
    </dataValidation>
    <dataValidation type="list" allowBlank="1" showInputMessage="1" showErrorMessage="1" sqref="AS42" xr:uid="{00000000-0002-0000-0200-000004000000}">
      <formula1>"　,(お昼休憩のため12時～13時は使用していない)"</formula1>
    </dataValidation>
    <dataValidation type="list" allowBlank="1" showInputMessage="1" showErrorMessage="1" sqref="AE42:AG43 AL42:AN43" xr:uid="{00000000-0002-0000-0200-000005000000}">
      <formula1>"　,8,9,10,11,12,13,14,15,16,17,18,19,20,21,22,23,0,1,2,3,4,5,6,7"</formula1>
    </dataValidation>
    <dataValidation type="list" allowBlank="1" showInputMessage="1" showErrorMessage="1" sqref="AV58:BA88" xr:uid="{00000000-0002-0000-0200-000006000000}">
      <formula1>担当者</formula1>
    </dataValidation>
    <dataValidation type="list" showInputMessage="1" showErrorMessage="1" sqref="B55" xr:uid="{00000000-0002-0000-0200-000007000000}">
      <formula1>減免率</formula1>
    </dataValidation>
    <dataValidation type="list" allowBlank="1" showInputMessage="1" showErrorMessage="1" sqref="M33:X34" xr:uid="{00000000-0002-0000-0200-000008000000}">
      <formula1>" 　,製品の性能評価,客先クレーム対策,試作,新製品開発,海外規格評価,その他"</formula1>
    </dataValidation>
    <dataValidation type="list" allowBlank="1" showInputMessage="1" showErrorMessage="1" sqref="R42:S43 AK13:AM13 Q39:R40 AI39:AJ40" xr:uid="{00000000-0002-0000-0200-000009000000}">
      <formula1>"　,8,9,10,11,12"</formula1>
    </dataValidation>
    <dataValidation operator="greaterThanOrEqual" allowBlank="1" showInputMessage="1" showErrorMessage="1" sqref="B88:G88 B89" xr:uid="{00000000-0002-0000-0200-00000A000000}"/>
  </dataValidations>
  <hyperlinks>
    <hyperlink ref="BD33" r:id="rId1" xr:uid="{00000000-0004-0000-0200-000000000000}"/>
  </hyperlinks>
  <printOptions horizontalCentered="1"/>
  <pageMargins left="0.19685039370078741" right="0.19685039370078741" top="0.59055118110236227" bottom="0.39370078740157483" header="0.31496062992125984" footer="0.31496062992125984"/>
  <pageSetup paperSize="9" scale="76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200-00000B000000}">
          <x14:formula1>
            <xm:f>プルダウン用シート!$F$2:$F$103</xm:f>
          </x14:formula1>
          <xm:sqref>AJ58:AN87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107"/>
  <sheetViews>
    <sheetView view="pageBreakPreview" zoomScale="80" zoomScaleNormal="100" zoomScaleSheetLayoutView="80" workbookViewId="0">
      <selection activeCell="CK25" sqref="CK25"/>
    </sheetView>
  </sheetViews>
  <sheetFormatPr defaultColWidth="1.88671875" defaultRowHeight="11.25" customHeight="1"/>
  <cols>
    <col min="1" max="2" width="1.88671875" style="41" customWidth="1"/>
    <col min="3" max="11" width="1.88671875" style="41"/>
    <col min="12" max="12" width="3.44140625" style="41" bestFit="1" customWidth="1"/>
    <col min="13" max="41" width="1.88671875" style="41"/>
    <col min="42" max="42" width="1.88671875" style="41" customWidth="1"/>
    <col min="43" max="53" width="1.88671875" style="41"/>
    <col min="54" max="54" width="2.44140625" style="41" bestFit="1" customWidth="1"/>
    <col min="55" max="55" width="1.88671875" style="41"/>
    <col min="56" max="56" width="3" style="41" bestFit="1" customWidth="1"/>
    <col min="57" max="57" width="7.88671875" style="41" customWidth="1"/>
    <col min="58" max="58" width="5.44140625" style="41" customWidth="1"/>
    <col min="59" max="59" width="5.6640625" style="41" customWidth="1"/>
    <col min="60" max="60" width="4.6640625" style="41" customWidth="1"/>
    <col min="61" max="64" width="1.88671875" style="41" customWidth="1"/>
    <col min="65" max="67" width="1.88671875" style="41" hidden="1" customWidth="1"/>
    <col min="68" max="68" width="31" style="41" hidden="1" customWidth="1"/>
    <col min="69" max="69" width="11.88671875" style="41" hidden="1" customWidth="1"/>
    <col min="70" max="70" width="9.44140625" style="41" hidden="1" customWidth="1"/>
    <col min="71" max="71" width="10.44140625" style="41" hidden="1" customWidth="1"/>
    <col min="72" max="73" width="10.21875" style="41" hidden="1" customWidth="1"/>
    <col min="74" max="75" width="9.6640625" style="41" hidden="1" customWidth="1"/>
    <col min="76" max="77" width="9.6640625" style="41" customWidth="1"/>
    <col min="78" max="79" width="2.33203125" style="41" customWidth="1"/>
    <col min="80" max="16384" width="1.88671875" style="41"/>
  </cols>
  <sheetData>
    <row r="1" spans="2:79" s="32" customFormat="1" ht="11.25" customHeight="1">
      <c r="B1" s="484" t="s">
        <v>61</v>
      </c>
      <c r="C1" s="485"/>
      <c r="D1" s="485"/>
      <c r="E1" s="485"/>
      <c r="F1" s="485"/>
      <c r="G1" s="486"/>
      <c r="H1" s="490" t="s">
        <v>22</v>
      </c>
      <c r="I1" s="478"/>
      <c r="J1" s="478"/>
      <c r="K1" s="477" t="s">
        <v>60</v>
      </c>
      <c r="L1" s="477"/>
      <c r="M1" s="477"/>
      <c r="N1" s="478" t="s">
        <v>18</v>
      </c>
      <c r="O1" s="478"/>
      <c r="P1" s="477"/>
      <c r="Q1" s="477"/>
      <c r="R1" s="477"/>
      <c r="S1" s="478" t="s">
        <v>19</v>
      </c>
      <c r="T1" s="478"/>
      <c r="U1" s="477"/>
      <c r="V1" s="477"/>
      <c r="W1" s="477"/>
      <c r="X1" s="478" t="s">
        <v>21</v>
      </c>
      <c r="Y1" s="479"/>
      <c r="AE1" s="482" t="s">
        <v>192</v>
      </c>
      <c r="AF1" s="482"/>
      <c r="AG1" s="482"/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  <c r="AT1" s="482"/>
      <c r="AU1" s="482"/>
      <c r="AV1" s="482"/>
      <c r="AW1" s="482"/>
      <c r="AX1" s="482"/>
      <c r="AY1" s="482"/>
    </row>
    <row r="2" spans="2:79" s="32" customFormat="1" ht="11.25" customHeight="1" thickBot="1">
      <c r="B2" s="487"/>
      <c r="C2" s="488"/>
      <c r="D2" s="488"/>
      <c r="E2" s="488"/>
      <c r="F2" s="488"/>
      <c r="G2" s="489"/>
      <c r="H2" s="491"/>
      <c r="I2" s="480"/>
      <c r="J2" s="480"/>
      <c r="K2" s="33"/>
      <c r="L2" s="33"/>
      <c r="M2" s="33"/>
      <c r="N2" s="480"/>
      <c r="O2" s="480"/>
      <c r="P2" s="33"/>
      <c r="Q2" s="33"/>
      <c r="R2" s="33"/>
      <c r="S2" s="480"/>
      <c r="T2" s="480"/>
      <c r="U2" s="33"/>
      <c r="V2" s="33"/>
      <c r="W2" s="33"/>
      <c r="X2" s="480"/>
      <c r="Y2" s="481"/>
    </row>
    <row r="3" spans="2:79" s="32" customFormat="1" ht="11.25" customHeight="1">
      <c r="B3" s="32" t="s">
        <v>75</v>
      </c>
      <c r="C3" s="34"/>
      <c r="D3" s="34"/>
      <c r="E3" s="34"/>
      <c r="F3" s="34"/>
      <c r="G3" s="35"/>
      <c r="H3" s="36"/>
      <c r="I3" s="36"/>
      <c r="J3" s="36"/>
      <c r="K3" s="37"/>
      <c r="L3" s="37"/>
      <c r="M3" s="37"/>
      <c r="N3" s="36"/>
      <c r="O3" s="36"/>
      <c r="P3" s="37"/>
      <c r="Q3" s="37"/>
      <c r="R3" s="37"/>
      <c r="S3" s="36"/>
      <c r="T3" s="36"/>
      <c r="U3" s="37"/>
      <c r="V3" s="37"/>
      <c r="W3" s="37"/>
      <c r="X3" s="36"/>
      <c r="Y3" s="36"/>
    </row>
    <row r="4" spans="2:79" s="38" customFormat="1" ht="11.25" customHeight="1">
      <c r="B4" s="483" t="s">
        <v>14</v>
      </c>
      <c r="C4" s="483"/>
      <c r="D4" s="483"/>
      <c r="E4" s="483"/>
      <c r="F4" s="282" t="s">
        <v>8</v>
      </c>
      <c r="G4" s="282"/>
      <c r="H4" s="282"/>
      <c r="I4" s="282"/>
      <c r="J4" s="282"/>
      <c r="K4" s="282" t="s">
        <v>7</v>
      </c>
      <c r="L4" s="282"/>
      <c r="M4" s="282"/>
      <c r="N4" s="282"/>
      <c r="O4" s="282"/>
      <c r="P4" s="282" t="s">
        <v>9</v>
      </c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 t="s">
        <v>13</v>
      </c>
      <c r="AB4" s="282"/>
      <c r="AC4" s="282"/>
      <c r="AD4" s="282"/>
      <c r="AE4" s="282"/>
      <c r="BZ4" s="32"/>
      <c r="CA4" s="32"/>
    </row>
    <row r="5" spans="2:79" s="38" customFormat="1" ht="11.25" customHeight="1"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BY5" s="32"/>
      <c r="BZ5" s="32"/>
      <c r="CA5" s="32"/>
    </row>
    <row r="6" spans="2:79" s="38" customFormat="1" ht="11.25" customHeight="1"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BZ6" s="32"/>
      <c r="CA6" s="32"/>
    </row>
    <row r="7" spans="2:79" s="38" customFormat="1" ht="11.25" customHeight="1"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6"/>
      <c r="AE7" s="456"/>
      <c r="BY7" s="32"/>
      <c r="BZ7" s="32"/>
      <c r="CA7" s="32"/>
    </row>
    <row r="8" spans="2:79" s="38" customFormat="1" ht="11.25" customHeight="1"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BE8" s="39"/>
      <c r="BF8" s="39"/>
      <c r="BG8" s="39"/>
      <c r="BH8" s="39"/>
      <c r="BI8" s="40"/>
      <c r="BJ8" s="40"/>
      <c r="BK8" s="40"/>
      <c r="BL8" s="40"/>
      <c r="BM8" s="40"/>
      <c r="BN8" s="40"/>
      <c r="BO8" s="40"/>
      <c r="BP8" s="40"/>
      <c r="BQ8" s="40"/>
      <c r="BR8" s="41"/>
      <c r="BZ8" s="32"/>
      <c r="CA8" s="32"/>
    </row>
    <row r="9" spans="2:79" s="38" customFormat="1" ht="6" customHeight="1" thickBot="1">
      <c r="B9" s="41"/>
      <c r="C9" s="41"/>
      <c r="D9" s="41"/>
      <c r="E9" s="41"/>
      <c r="F9" s="42"/>
      <c r="G9" s="43"/>
      <c r="H9" s="41"/>
      <c r="I9" s="41"/>
      <c r="J9" s="41"/>
      <c r="K9" s="41"/>
      <c r="L9" s="41"/>
      <c r="M9" s="41"/>
      <c r="N9" s="41"/>
      <c r="O9" s="41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Y9" s="32"/>
      <c r="BZ9" s="32"/>
      <c r="CA9" s="32"/>
    </row>
    <row r="10" spans="2:79" ht="11.25" customHeight="1">
      <c r="B10" s="457" t="s">
        <v>6</v>
      </c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8"/>
      <c r="AK10" s="458"/>
      <c r="AL10" s="458"/>
      <c r="AM10" s="458"/>
      <c r="AN10" s="458"/>
      <c r="AO10" s="458"/>
      <c r="AP10" s="458"/>
      <c r="AQ10" s="458"/>
      <c r="AR10" s="458"/>
      <c r="AS10" s="458"/>
      <c r="AT10" s="458"/>
      <c r="AU10" s="458"/>
      <c r="AV10" s="458"/>
      <c r="AW10" s="458"/>
      <c r="AX10" s="458"/>
      <c r="AY10" s="458"/>
      <c r="AZ10" s="458"/>
      <c r="BA10" s="459"/>
      <c r="BI10" s="39"/>
      <c r="BJ10" s="39"/>
      <c r="BK10" s="39"/>
      <c r="BL10" s="39"/>
      <c r="BM10" s="39"/>
      <c r="BN10" s="39"/>
      <c r="BO10" s="39"/>
      <c r="BP10" s="39"/>
      <c r="BQ10" s="39"/>
      <c r="BT10" s="391"/>
      <c r="BU10" s="391"/>
      <c r="BV10" s="391"/>
      <c r="BW10" s="391"/>
      <c r="BX10" s="391"/>
      <c r="BY10" s="38"/>
      <c r="BZ10" s="32"/>
      <c r="CA10" s="32"/>
    </row>
    <row r="11" spans="2:79" ht="11.25" customHeight="1">
      <c r="B11" s="460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  <c r="AU11" s="461"/>
      <c r="AV11" s="461"/>
      <c r="AW11" s="461"/>
      <c r="AX11" s="461"/>
      <c r="AY11" s="461"/>
      <c r="AZ11" s="461"/>
      <c r="BA11" s="462"/>
      <c r="BD11" s="392" t="s">
        <v>68</v>
      </c>
      <c r="BE11" s="392"/>
      <c r="BF11" s="392"/>
      <c r="BG11" s="392"/>
      <c r="BH11" s="45"/>
      <c r="BI11" s="45"/>
      <c r="BJ11" s="45"/>
      <c r="BK11" s="45"/>
      <c r="BL11" s="39"/>
      <c r="BM11" s="39"/>
      <c r="BN11" s="39"/>
      <c r="BO11" s="39"/>
      <c r="BP11" s="39"/>
      <c r="BQ11" s="39"/>
      <c r="BY11" s="32"/>
      <c r="BZ11" s="32"/>
      <c r="CA11" s="32"/>
    </row>
    <row r="12" spans="2:79" ht="11.25" customHeight="1">
      <c r="B12" s="460"/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  <c r="AS12" s="461"/>
      <c r="AT12" s="461"/>
      <c r="AU12" s="461"/>
      <c r="AV12" s="461"/>
      <c r="AW12" s="461"/>
      <c r="AX12" s="461"/>
      <c r="AY12" s="461"/>
      <c r="AZ12" s="461"/>
      <c r="BA12" s="462"/>
      <c r="BD12" s="392"/>
      <c r="BE12" s="392"/>
      <c r="BF12" s="392"/>
      <c r="BG12" s="392"/>
      <c r="BH12" s="45"/>
      <c r="BI12" s="45"/>
      <c r="BJ12" s="45"/>
      <c r="BK12" s="45"/>
      <c r="BL12" s="44"/>
      <c r="BM12" s="44"/>
      <c r="BN12" s="44"/>
      <c r="BO12" s="44"/>
      <c r="BP12" s="44"/>
      <c r="BQ12" s="44"/>
      <c r="BY12" s="38"/>
      <c r="BZ12" s="32"/>
      <c r="CA12" s="32"/>
    </row>
    <row r="13" spans="2:79" s="50" customFormat="1" ht="18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30" t="s">
        <v>22</v>
      </c>
      <c r="AI13" s="430"/>
      <c r="AJ13" s="430"/>
      <c r="AK13" s="492">
        <v>8</v>
      </c>
      <c r="AL13" s="492"/>
      <c r="AM13" s="492"/>
      <c r="AN13" s="430" t="s">
        <v>18</v>
      </c>
      <c r="AO13" s="430"/>
      <c r="AP13" s="492">
        <v>4</v>
      </c>
      <c r="AQ13" s="492"/>
      <c r="AR13" s="492"/>
      <c r="AS13" s="430" t="s">
        <v>19</v>
      </c>
      <c r="AT13" s="430"/>
      <c r="AU13" s="492">
        <v>1</v>
      </c>
      <c r="AV13" s="492"/>
      <c r="AW13" s="492"/>
      <c r="AX13" s="430" t="s">
        <v>21</v>
      </c>
      <c r="AY13" s="430"/>
      <c r="AZ13" s="48"/>
      <c r="BA13" s="49"/>
      <c r="BD13" s="395">
        <f ca="1">YEAR(TODAY())-2018</f>
        <v>8</v>
      </c>
      <c r="BE13" s="395"/>
      <c r="BF13" s="51">
        <f ca="1">MONTH(TODAY())</f>
        <v>3</v>
      </c>
      <c r="BG13" s="52">
        <f ca="1">DAY(TODAY())</f>
        <v>26</v>
      </c>
      <c r="BH13" s="51"/>
      <c r="BJ13" s="52"/>
      <c r="BK13" s="52"/>
      <c r="BL13" s="52"/>
      <c r="BY13" s="32"/>
      <c r="BZ13" s="32"/>
      <c r="CA13" s="32"/>
    </row>
    <row r="14" spans="2:79" s="50" customFormat="1" ht="6.75" customHeight="1">
      <c r="B14" s="53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48"/>
      <c r="AZ14" s="48"/>
      <c r="BA14" s="49"/>
      <c r="BY14" s="38"/>
      <c r="BZ14" s="32"/>
      <c r="CA14" s="32"/>
    </row>
    <row r="15" spans="2:79" s="50" customFormat="1" ht="11.25" customHeight="1">
      <c r="B15" s="53"/>
      <c r="C15" s="494" t="s">
        <v>194</v>
      </c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6"/>
      <c r="BY15" s="32"/>
      <c r="BZ15" s="32"/>
      <c r="CA15" s="32"/>
    </row>
    <row r="16" spans="2:79" s="50" customFormat="1" ht="11.25" customHeight="1">
      <c r="B16" s="53"/>
      <c r="C16" s="495"/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55" t="s">
        <v>84</v>
      </c>
      <c r="Z16" s="455"/>
      <c r="AD16" s="47"/>
      <c r="AE16" s="47"/>
      <c r="AF16" s="47"/>
      <c r="AG16" s="47"/>
      <c r="AH16" s="47"/>
      <c r="AI16" s="496" t="s">
        <v>0</v>
      </c>
      <c r="AJ16" s="496"/>
      <c r="AK16" s="496"/>
      <c r="AL16" s="497" t="s">
        <v>64</v>
      </c>
      <c r="AM16" s="497"/>
      <c r="AN16" s="497"/>
      <c r="AO16" s="497"/>
      <c r="AP16" s="497"/>
      <c r="AQ16" s="497"/>
      <c r="AR16" s="497"/>
      <c r="AS16" s="497"/>
      <c r="AT16" s="497"/>
      <c r="AU16" s="497"/>
      <c r="AV16" s="497"/>
      <c r="AW16" s="497"/>
      <c r="AX16" s="497"/>
      <c r="AY16" s="497"/>
      <c r="AZ16" s="497"/>
      <c r="BA16" s="57"/>
      <c r="BY16" s="38"/>
      <c r="BZ16" s="32"/>
      <c r="CA16" s="32"/>
    </row>
    <row r="17" spans="2:79" s="50" customFormat="1" ht="11.25" customHeight="1">
      <c r="B17" s="53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55"/>
      <c r="Z17" s="455"/>
      <c r="AA17" s="58"/>
      <c r="AB17" s="58"/>
      <c r="AC17" s="58"/>
      <c r="AD17" s="58"/>
      <c r="AE17" s="58"/>
      <c r="AF17" s="47"/>
      <c r="AG17" s="47"/>
      <c r="AH17" s="47"/>
      <c r="AI17" s="496"/>
      <c r="AJ17" s="496"/>
      <c r="AK17" s="496"/>
      <c r="AL17" s="497"/>
      <c r="AM17" s="497"/>
      <c r="AN17" s="497"/>
      <c r="AO17" s="497"/>
      <c r="AP17" s="497"/>
      <c r="AQ17" s="497"/>
      <c r="AR17" s="497"/>
      <c r="AS17" s="497"/>
      <c r="AT17" s="497"/>
      <c r="AU17" s="497"/>
      <c r="AV17" s="497"/>
      <c r="AW17" s="497"/>
      <c r="AX17" s="497"/>
      <c r="AY17" s="497"/>
      <c r="AZ17" s="497"/>
      <c r="BA17" s="57"/>
      <c r="BY17" s="32"/>
      <c r="BZ17" s="32"/>
      <c r="CA17" s="32"/>
    </row>
    <row r="18" spans="2:79" s="50" customFormat="1" ht="11.25" customHeight="1">
      <c r="B18" s="5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9"/>
      <c r="AC18" s="59"/>
      <c r="AD18" s="248" t="s">
        <v>4</v>
      </c>
      <c r="AE18" s="248"/>
      <c r="AF18" s="248"/>
      <c r="AG18" s="248"/>
      <c r="AH18" s="248"/>
      <c r="AI18" s="248"/>
      <c r="AJ18" s="498" t="s">
        <v>187</v>
      </c>
      <c r="AK18" s="498"/>
      <c r="AL18" s="498"/>
      <c r="AM18" s="498"/>
      <c r="AN18" s="498"/>
      <c r="AO18" s="498"/>
      <c r="AP18" s="498"/>
      <c r="AQ18" s="498"/>
      <c r="AR18" s="498"/>
      <c r="AS18" s="498"/>
      <c r="AT18" s="498"/>
      <c r="AU18" s="498"/>
      <c r="AV18" s="498"/>
      <c r="AW18" s="498"/>
      <c r="AX18" s="498"/>
      <c r="AY18" s="498"/>
      <c r="AZ18" s="498"/>
      <c r="BA18" s="60"/>
      <c r="BY18" s="38"/>
      <c r="BZ18" s="32"/>
      <c r="CA18" s="32"/>
    </row>
    <row r="19" spans="2:79" s="50" customFormat="1" ht="11.25" customHeight="1">
      <c r="B19" s="53"/>
      <c r="C19" s="500" t="s">
        <v>65</v>
      </c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55"/>
      <c r="AC19" s="55"/>
      <c r="AD19" s="365"/>
      <c r="AE19" s="365"/>
      <c r="AF19" s="365"/>
      <c r="AG19" s="365"/>
      <c r="AH19" s="365"/>
      <c r="AI19" s="365"/>
      <c r="AJ19" s="499"/>
      <c r="AK19" s="499"/>
      <c r="AL19" s="499"/>
      <c r="AM19" s="499"/>
      <c r="AN19" s="499"/>
      <c r="AO19" s="499"/>
      <c r="AP19" s="499"/>
      <c r="AQ19" s="499"/>
      <c r="AR19" s="499"/>
      <c r="AS19" s="499"/>
      <c r="AT19" s="499"/>
      <c r="AU19" s="499"/>
      <c r="AV19" s="499"/>
      <c r="AW19" s="499"/>
      <c r="AX19" s="499"/>
      <c r="AY19" s="499"/>
      <c r="AZ19" s="499"/>
      <c r="BA19" s="60"/>
      <c r="BY19" s="32"/>
      <c r="BZ19" s="32"/>
      <c r="CA19" s="32"/>
    </row>
    <row r="20" spans="2:79" s="50" customFormat="1" ht="11.25" customHeight="1">
      <c r="B20" s="53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61"/>
      <c r="AC20" s="61"/>
      <c r="AD20" s="463" t="s">
        <v>1</v>
      </c>
      <c r="AE20" s="463"/>
      <c r="AF20" s="463"/>
      <c r="AG20" s="463"/>
      <c r="AH20" s="463"/>
      <c r="AI20" s="463"/>
      <c r="AJ20" s="501" t="s">
        <v>188</v>
      </c>
      <c r="AK20" s="501"/>
      <c r="AL20" s="501"/>
      <c r="AM20" s="501"/>
      <c r="AN20" s="501"/>
      <c r="AO20" s="501"/>
      <c r="AP20" s="501"/>
      <c r="AQ20" s="501"/>
      <c r="AR20" s="501"/>
      <c r="AS20" s="501"/>
      <c r="AT20" s="501"/>
      <c r="AU20" s="501"/>
      <c r="AV20" s="501"/>
      <c r="AW20" s="501"/>
      <c r="AX20" s="501"/>
      <c r="AY20" s="501"/>
      <c r="AZ20" s="501"/>
      <c r="BA20" s="60"/>
      <c r="BY20" s="38"/>
      <c r="BZ20" s="32"/>
      <c r="CA20" s="32"/>
    </row>
    <row r="21" spans="2:79" s="50" customFormat="1" ht="11.25" customHeight="1">
      <c r="B21" s="53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61"/>
      <c r="AC21" s="61"/>
      <c r="AD21" s="365"/>
      <c r="AE21" s="365"/>
      <c r="AF21" s="365"/>
      <c r="AG21" s="365"/>
      <c r="AH21" s="365"/>
      <c r="AI21" s="365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60"/>
      <c r="BY21" s="32"/>
      <c r="BZ21" s="32"/>
      <c r="CA21" s="32"/>
    </row>
    <row r="22" spans="2:79" s="50" customFormat="1" ht="11.25" customHeight="1">
      <c r="B22" s="53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D22" s="463" t="s">
        <v>2</v>
      </c>
      <c r="AE22" s="463"/>
      <c r="AF22" s="463"/>
      <c r="AG22" s="463"/>
      <c r="AH22" s="463"/>
      <c r="AI22" s="463"/>
      <c r="AJ22" s="498" t="s">
        <v>189</v>
      </c>
      <c r="AK22" s="498"/>
      <c r="AL22" s="498"/>
      <c r="AM22" s="498"/>
      <c r="AN22" s="498"/>
      <c r="AO22" s="498"/>
      <c r="AP22" s="498"/>
      <c r="AQ22" s="498"/>
      <c r="AR22" s="498"/>
      <c r="AS22" s="498"/>
      <c r="AT22" s="498"/>
      <c r="AU22" s="498"/>
      <c r="AV22" s="498"/>
      <c r="AW22" s="498"/>
      <c r="AX22" s="498"/>
      <c r="AY22" s="498"/>
      <c r="AZ22" s="498"/>
      <c r="BA22" s="60"/>
      <c r="BY22" s="38"/>
      <c r="BZ22" s="32"/>
      <c r="CA22" s="32"/>
    </row>
    <row r="23" spans="2:79" s="50" customFormat="1" ht="11.25" customHeight="1">
      <c r="B23" s="53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D23" s="365"/>
      <c r="AE23" s="365"/>
      <c r="AF23" s="365"/>
      <c r="AG23" s="365"/>
      <c r="AH23" s="365"/>
      <c r="AI23" s="365"/>
      <c r="AJ23" s="499"/>
      <c r="AK23" s="499"/>
      <c r="AL23" s="499"/>
      <c r="AM23" s="499"/>
      <c r="AN23" s="499"/>
      <c r="AO23" s="499"/>
      <c r="AP23" s="499"/>
      <c r="AQ23" s="499"/>
      <c r="AR23" s="499"/>
      <c r="AS23" s="499"/>
      <c r="AT23" s="499"/>
      <c r="AU23" s="499"/>
      <c r="AV23" s="499"/>
      <c r="AW23" s="499"/>
      <c r="AX23" s="499"/>
      <c r="AY23" s="499"/>
      <c r="AZ23" s="499"/>
      <c r="BA23" s="60"/>
      <c r="BY23" s="32"/>
      <c r="BZ23" s="32"/>
      <c r="CA23" s="32"/>
    </row>
    <row r="24" spans="2:79" s="50" customFormat="1" ht="20.100000000000001" customHeight="1">
      <c r="B24" s="53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D24" s="463" t="s">
        <v>5</v>
      </c>
      <c r="AE24" s="463"/>
      <c r="AF24" s="463"/>
      <c r="AG24" s="463"/>
      <c r="AH24" s="463"/>
      <c r="AI24" s="463"/>
      <c r="AJ24" s="464" t="s">
        <v>190</v>
      </c>
      <c r="AK24" s="464"/>
      <c r="AL24" s="464"/>
      <c r="AM24" s="464"/>
      <c r="AN24" s="464"/>
      <c r="AO24" s="464"/>
      <c r="AP24" s="464"/>
      <c r="AQ24" s="464"/>
      <c r="AR24" s="464"/>
      <c r="AS24" s="464"/>
      <c r="AT24" s="464"/>
      <c r="AU24" s="464"/>
      <c r="AV24" s="464"/>
      <c r="AW24" s="464"/>
      <c r="AX24" s="464"/>
      <c r="AY24" s="464"/>
      <c r="AZ24" s="464"/>
      <c r="BA24" s="60"/>
      <c r="BY24" s="38"/>
      <c r="BZ24" s="32"/>
      <c r="CA24" s="32"/>
    </row>
    <row r="25" spans="2:79" s="50" customFormat="1" ht="20.100000000000001" customHeight="1">
      <c r="B25" s="53"/>
      <c r="C25" s="493" t="s">
        <v>67</v>
      </c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D25" s="365"/>
      <c r="AE25" s="365"/>
      <c r="AF25" s="365"/>
      <c r="AG25" s="365"/>
      <c r="AH25" s="365"/>
      <c r="AI25" s="3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60"/>
      <c r="BY25" s="32"/>
      <c r="BZ25" s="32"/>
      <c r="CA25" s="32"/>
    </row>
    <row r="26" spans="2:79" s="50" customFormat="1" ht="6.75" customHeight="1">
      <c r="B26" s="53"/>
      <c r="BA26" s="60"/>
      <c r="BY26" s="38"/>
      <c r="BZ26" s="32"/>
      <c r="CA26" s="32"/>
    </row>
    <row r="27" spans="2:79" s="50" customFormat="1" ht="11.25" customHeight="1">
      <c r="B27" s="53"/>
      <c r="C27" s="466" t="s">
        <v>86</v>
      </c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  <c r="AF27" s="466"/>
      <c r="AG27" s="466"/>
      <c r="AH27" s="466"/>
      <c r="AI27" s="466"/>
      <c r="AJ27" s="466"/>
      <c r="AK27" s="466"/>
      <c r="AL27" s="466"/>
      <c r="AM27" s="466"/>
      <c r="AN27" s="466"/>
      <c r="AO27" s="466"/>
      <c r="AP27" s="466"/>
      <c r="AQ27" s="466"/>
      <c r="AR27" s="466"/>
      <c r="AS27" s="466"/>
      <c r="AT27" s="466"/>
      <c r="AU27" s="466"/>
      <c r="AV27" s="466"/>
      <c r="AW27" s="466"/>
      <c r="AX27" s="466"/>
      <c r="AY27" s="466"/>
      <c r="AZ27" s="466"/>
      <c r="BA27" s="60"/>
      <c r="BY27" s="32"/>
      <c r="BZ27" s="32"/>
      <c r="CA27" s="32"/>
    </row>
    <row r="28" spans="2:79" s="50" customFormat="1" ht="11.25" customHeight="1">
      <c r="B28" s="53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  <c r="AF28" s="466"/>
      <c r="AG28" s="466"/>
      <c r="AH28" s="466"/>
      <c r="AI28" s="466"/>
      <c r="AJ28" s="466"/>
      <c r="AK28" s="466"/>
      <c r="AL28" s="466"/>
      <c r="AM28" s="466"/>
      <c r="AN28" s="466"/>
      <c r="AO28" s="466"/>
      <c r="AP28" s="466"/>
      <c r="AQ28" s="466"/>
      <c r="AR28" s="466"/>
      <c r="AS28" s="466"/>
      <c r="AT28" s="466"/>
      <c r="AU28" s="466"/>
      <c r="AV28" s="466"/>
      <c r="AW28" s="466"/>
      <c r="AX28" s="466"/>
      <c r="AY28" s="466"/>
      <c r="AZ28" s="466"/>
      <c r="BA28" s="56"/>
      <c r="BY28" s="38"/>
      <c r="BZ28" s="32"/>
      <c r="CA28" s="32"/>
    </row>
    <row r="29" spans="2:79" s="50" customFormat="1" ht="6" customHeight="1">
      <c r="B29" s="5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6"/>
      <c r="BY29" s="32"/>
      <c r="BZ29" s="32"/>
      <c r="CA29" s="32"/>
    </row>
    <row r="30" spans="2:79" s="50" customFormat="1" ht="20.100000000000001" customHeight="1">
      <c r="B30" s="53"/>
      <c r="C30" s="467" t="s">
        <v>10</v>
      </c>
      <c r="D30" s="467"/>
      <c r="E30" s="467"/>
      <c r="F30" s="467"/>
      <c r="G30" s="467"/>
      <c r="H30" s="467"/>
      <c r="I30" s="467"/>
      <c r="J30" s="467"/>
      <c r="K30" s="467"/>
      <c r="L30" s="467"/>
      <c r="M30" s="468" t="str">
        <f>設備機器一覧!J63</f>
        <v/>
      </c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468"/>
      <c r="AU30" s="468"/>
      <c r="AV30" s="468"/>
      <c r="AW30" s="468"/>
      <c r="AX30" s="468"/>
      <c r="AY30" s="468"/>
      <c r="AZ30" s="468"/>
      <c r="BA30" s="56"/>
      <c r="BD30" s="367"/>
      <c r="BE30" s="368"/>
      <c r="BF30" s="368"/>
      <c r="BG30" s="368"/>
      <c r="BH30" s="368"/>
      <c r="BI30" s="368"/>
      <c r="BJ30" s="368"/>
      <c r="BK30" s="368"/>
      <c r="BL30" s="368"/>
      <c r="BM30" s="368"/>
      <c r="BN30" s="368"/>
      <c r="BO30" s="368"/>
      <c r="BP30" s="368"/>
      <c r="BY30" s="38"/>
      <c r="BZ30" s="32"/>
      <c r="CA30" s="32"/>
    </row>
    <row r="31" spans="2:79" s="50" customFormat="1" ht="20.100000000000001" customHeight="1">
      <c r="B31" s="63"/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69"/>
      <c r="AC31" s="469"/>
      <c r="AD31" s="469"/>
      <c r="AE31" s="469"/>
      <c r="AF31" s="469"/>
      <c r="AG31" s="469"/>
      <c r="AH31" s="469"/>
      <c r="AI31" s="469"/>
      <c r="AJ31" s="469"/>
      <c r="AK31" s="469"/>
      <c r="AL31" s="469"/>
      <c r="AM31" s="469"/>
      <c r="AN31" s="469"/>
      <c r="AO31" s="469"/>
      <c r="AP31" s="469"/>
      <c r="AQ31" s="469"/>
      <c r="AR31" s="469"/>
      <c r="AS31" s="469"/>
      <c r="AT31" s="469"/>
      <c r="AU31" s="469"/>
      <c r="AV31" s="469"/>
      <c r="AW31" s="469"/>
      <c r="AX31" s="469"/>
      <c r="AY31" s="469"/>
      <c r="AZ31" s="469"/>
      <c r="BA31" s="56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Y31" s="32"/>
      <c r="BZ31" s="32"/>
      <c r="CA31" s="32"/>
    </row>
    <row r="32" spans="2:79" s="50" customFormat="1" ht="6.75" customHeight="1">
      <c r="B32" s="63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4"/>
      <c r="N32" s="64"/>
      <c r="O32" s="64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Y32" s="38"/>
      <c r="BZ32" s="32"/>
      <c r="CA32" s="32"/>
    </row>
    <row r="33" spans="2:79" s="50" customFormat="1" ht="9" customHeight="1">
      <c r="B33" s="63"/>
      <c r="C33" s="467" t="s">
        <v>11</v>
      </c>
      <c r="D33" s="467"/>
      <c r="E33" s="467"/>
      <c r="F33" s="467"/>
      <c r="G33" s="467"/>
      <c r="H33" s="467"/>
      <c r="I33" s="467"/>
      <c r="J33" s="467"/>
      <c r="K33" s="467"/>
      <c r="L33" s="467"/>
      <c r="M33" s="470" t="s">
        <v>79</v>
      </c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72"/>
      <c r="Z33" s="472"/>
      <c r="AA33" s="472"/>
      <c r="AB33" s="472"/>
      <c r="AC33" s="472"/>
      <c r="AD33" s="472"/>
      <c r="AE33" s="472"/>
      <c r="AF33" s="472"/>
      <c r="AG33" s="472"/>
      <c r="AH33" s="472"/>
      <c r="AI33" s="472"/>
      <c r="AJ33" s="472"/>
      <c r="AK33" s="472"/>
      <c r="AL33" s="472"/>
      <c r="AM33" s="472"/>
      <c r="AN33" s="472"/>
      <c r="AO33" s="472"/>
      <c r="AP33" s="472"/>
      <c r="AQ33" s="472"/>
      <c r="AR33" s="472"/>
      <c r="AS33" s="472"/>
      <c r="AT33" s="472"/>
      <c r="AU33" s="472"/>
      <c r="AV33" s="472"/>
      <c r="AW33" s="472"/>
      <c r="AX33" s="472"/>
      <c r="AY33" s="472"/>
      <c r="AZ33" s="472"/>
      <c r="BA33" s="56"/>
      <c r="BD33" s="65" t="s">
        <v>69</v>
      </c>
      <c r="BY33" s="32"/>
      <c r="BZ33" s="32"/>
      <c r="CA33" s="32"/>
    </row>
    <row r="34" spans="2:79" s="50" customFormat="1" ht="9" customHeight="1">
      <c r="B34" s="63"/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71"/>
      <c r="N34" s="471"/>
      <c r="O34" s="471"/>
      <c r="P34" s="471"/>
      <c r="Q34" s="471"/>
      <c r="R34" s="471"/>
      <c r="S34" s="471"/>
      <c r="T34" s="471"/>
      <c r="U34" s="471"/>
      <c r="V34" s="471"/>
      <c r="W34" s="471"/>
      <c r="X34" s="471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  <c r="AL34" s="473"/>
      <c r="AM34" s="473"/>
      <c r="AN34" s="473"/>
      <c r="AO34" s="473"/>
      <c r="AP34" s="473"/>
      <c r="AQ34" s="473"/>
      <c r="AR34" s="473"/>
      <c r="AS34" s="473"/>
      <c r="AT34" s="473"/>
      <c r="AU34" s="473"/>
      <c r="AV34" s="473"/>
      <c r="AW34" s="473"/>
      <c r="AX34" s="473"/>
      <c r="AY34" s="473"/>
      <c r="AZ34" s="473"/>
      <c r="BA34" s="56"/>
      <c r="BD34" s="65"/>
      <c r="BY34" s="38"/>
      <c r="BZ34" s="32"/>
      <c r="CA34" s="32"/>
    </row>
    <row r="35" spans="2:79" s="50" customFormat="1" ht="6.75" customHeight="1">
      <c r="B35" s="63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4"/>
      <c r="N35" s="64"/>
      <c r="O35" s="64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6"/>
      <c r="BY35" s="32"/>
      <c r="BZ35" s="32"/>
      <c r="CA35" s="32"/>
    </row>
    <row r="36" spans="2:79" s="50" customFormat="1" ht="9" customHeight="1">
      <c r="B36" s="63"/>
      <c r="C36" s="467" t="s">
        <v>12</v>
      </c>
      <c r="D36" s="467"/>
      <c r="E36" s="467"/>
      <c r="F36" s="467"/>
      <c r="G36" s="467"/>
      <c r="H36" s="467"/>
      <c r="I36" s="467"/>
      <c r="J36" s="467"/>
      <c r="K36" s="467"/>
      <c r="L36" s="467"/>
      <c r="M36" s="474" t="s">
        <v>80</v>
      </c>
      <c r="N36" s="474"/>
      <c r="O36" s="474"/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4"/>
      <c r="AL36" s="474"/>
      <c r="AM36" s="474"/>
      <c r="AN36" s="474"/>
      <c r="AO36" s="474"/>
      <c r="AP36" s="474"/>
      <c r="AQ36" s="474"/>
      <c r="AR36" s="474"/>
      <c r="AS36" s="474"/>
      <c r="AT36" s="474"/>
      <c r="AU36" s="474"/>
      <c r="AV36" s="474"/>
      <c r="AW36" s="474"/>
      <c r="AX36" s="474"/>
      <c r="AY36" s="474"/>
      <c r="AZ36" s="474"/>
      <c r="BA36" s="56"/>
      <c r="BY36" s="38"/>
      <c r="BZ36" s="32"/>
      <c r="CA36" s="32"/>
    </row>
    <row r="37" spans="2:79" s="50" customFormat="1" ht="9" customHeight="1">
      <c r="B37" s="63"/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56"/>
      <c r="BD37" s="65"/>
      <c r="BY37" s="32"/>
      <c r="BZ37" s="32"/>
      <c r="CA37" s="32"/>
    </row>
    <row r="38" spans="2:79" s="50" customFormat="1" ht="5.25" customHeight="1">
      <c r="B38" s="63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55"/>
      <c r="N38" s="64"/>
      <c r="O38" s="6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6"/>
      <c r="BY38" s="38"/>
      <c r="BZ38" s="32"/>
      <c r="CA38" s="32"/>
    </row>
    <row r="39" spans="2:79" s="50" customFormat="1" ht="11.25" customHeight="1">
      <c r="B39" s="63"/>
      <c r="C39" s="476" t="s">
        <v>28</v>
      </c>
      <c r="D39" s="476"/>
      <c r="E39" s="476"/>
      <c r="F39" s="476"/>
      <c r="G39" s="476"/>
      <c r="H39" s="476"/>
      <c r="I39" s="476"/>
      <c r="J39" s="476"/>
      <c r="K39" s="476"/>
      <c r="L39" s="476"/>
      <c r="M39" s="246" t="s">
        <v>17</v>
      </c>
      <c r="N39" s="246"/>
      <c r="O39" s="246"/>
      <c r="P39" s="246"/>
      <c r="Q39" s="503">
        <v>8</v>
      </c>
      <c r="R39" s="503"/>
      <c r="S39" s="246" t="s">
        <v>18</v>
      </c>
      <c r="T39" s="246"/>
      <c r="U39" s="503">
        <v>4</v>
      </c>
      <c r="V39" s="503"/>
      <c r="W39" s="246" t="s">
        <v>19</v>
      </c>
      <c r="X39" s="246"/>
      <c r="Y39" s="503">
        <v>8</v>
      </c>
      <c r="Z39" s="503"/>
      <c r="AA39" s="246" t="s">
        <v>20</v>
      </c>
      <c r="AB39" s="246"/>
      <c r="AC39" s="246"/>
      <c r="AD39" s="246"/>
      <c r="AE39" s="246"/>
      <c r="AF39" s="246"/>
      <c r="AG39" s="246"/>
      <c r="AH39" s="246"/>
      <c r="AI39" s="503">
        <v>8</v>
      </c>
      <c r="AJ39" s="503"/>
      <c r="AK39" s="246" t="s">
        <v>18</v>
      </c>
      <c r="AL39" s="246"/>
      <c r="AM39" s="503">
        <v>4</v>
      </c>
      <c r="AN39" s="503"/>
      <c r="AO39" s="246" t="s">
        <v>19</v>
      </c>
      <c r="AP39" s="246"/>
      <c r="AQ39" s="503">
        <v>8</v>
      </c>
      <c r="AR39" s="503"/>
      <c r="AS39" s="246" t="s">
        <v>23</v>
      </c>
      <c r="AT39" s="246"/>
      <c r="AU39" s="246"/>
      <c r="AV39" s="246"/>
      <c r="AW39" s="246"/>
      <c r="AX39" s="246"/>
      <c r="AZ39" s="67"/>
      <c r="BA39" s="68"/>
      <c r="BY39" s="32"/>
      <c r="BZ39" s="32"/>
      <c r="CA39" s="32"/>
    </row>
    <row r="40" spans="2:79" s="50" customFormat="1" ht="11.25" customHeight="1">
      <c r="B40" s="63"/>
      <c r="C40" s="476"/>
      <c r="D40" s="476"/>
      <c r="E40" s="476"/>
      <c r="F40" s="476"/>
      <c r="G40" s="476"/>
      <c r="H40" s="476"/>
      <c r="I40" s="476"/>
      <c r="J40" s="476"/>
      <c r="K40" s="476"/>
      <c r="L40" s="476"/>
      <c r="M40" s="246"/>
      <c r="N40" s="246"/>
      <c r="O40" s="246"/>
      <c r="P40" s="246"/>
      <c r="Q40" s="503"/>
      <c r="R40" s="503"/>
      <c r="S40" s="246"/>
      <c r="T40" s="246"/>
      <c r="U40" s="503"/>
      <c r="V40" s="503"/>
      <c r="W40" s="246"/>
      <c r="X40" s="246"/>
      <c r="Y40" s="503"/>
      <c r="Z40" s="503"/>
      <c r="AA40" s="246"/>
      <c r="AB40" s="246"/>
      <c r="AC40" s="246"/>
      <c r="AD40" s="246"/>
      <c r="AE40" s="246"/>
      <c r="AF40" s="246"/>
      <c r="AG40" s="246"/>
      <c r="AH40" s="246"/>
      <c r="AI40" s="503"/>
      <c r="AJ40" s="503"/>
      <c r="AK40" s="246"/>
      <c r="AL40" s="246"/>
      <c r="AM40" s="503"/>
      <c r="AN40" s="503"/>
      <c r="AO40" s="246"/>
      <c r="AP40" s="246"/>
      <c r="AQ40" s="503"/>
      <c r="AR40" s="503"/>
      <c r="AS40" s="246"/>
      <c r="AT40" s="246"/>
      <c r="AU40" s="246"/>
      <c r="AV40" s="246"/>
      <c r="AW40" s="246"/>
      <c r="AX40" s="246"/>
      <c r="AY40" s="67"/>
      <c r="AZ40" s="67"/>
      <c r="BA40" s="68"/>
      <c r="BY40" s="38"/>
      <c r="BZ40" s="32"/>
      <c r="CA40" s="32"/>
    </row>
    <row r="41" spans="2:79" s="50" customFormat="1" ht="5.25" customHeight="1">
      <c r="B41" s="63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7"/>
      <c r="O41" s="67"/>
      <c r="P41" s="67"/>
      <c r="Q41" s="69"/>
      <c r="R41" s="69"/>
      <c r="S41" s="67"/>
      <c r="T41" s="67"/>
      <c r="U41" s="69"/>
      <c r="V41" s="69"/>
      <c r="W41" s="67"/>
      <c r="X41" s="67"/>
      <c r="Y41" s="69"/>
      <c r="Z41" s="69"/>
      <c r="AA41" s="67"/>
      <c r="AB41" s="67"/>
      <c r="AC41" s="67"/>
      <c r="AD41" s="67"/>
      <c r="AE41" s="67"/>
      <c r="AF41" s="67"/>
      <c r="AG41" s="67"/>
      <c r="AH41" s="67"/>
      <c r="AI41" s="69"/>
      <c r="AJ41" s="69"/>
      <c r="AK41" s="67"/>
      <c r="AL41" s="67"/>
      <c r="AM41" s="69"/>
      <c r="AN41" s="69"/>
      <c r="AO41" s="67"/>
      <c r="AP41" s="67"/>
      <c r="AQ41" s="69"/>
      <c r="AR41" s="69"/>
      <c r="AS41" s="67"/>
      <c r="AT41" s="67"/>
      <c r="AU41" s="67"/>
      <c r="AV41" s="67"/>
      <c r="AW41" s="67"/>
      <c r="AX41" s="67"/>
      <c r="AY41" s="67"/>
      <c r="AZ41" s="67"/>
      <c r="BA41" s="68"/>
      <c r="BY41" s="38"/>
      <c r="BZ41" s="32"/>
      <c r="CA41" s="32"/>
    </row>
    <row r="42" spans="2:79" s="50" customFormat="1" ht="11.25" customHeight="1">
      <c r="B42" s="63"/>
      <c r="C42" s="476" t="s">
        <v>29</v>
      </c>
      <c r="D42" s="476"/>
      <c r="E42" s="476"/>
      <c r="F42" s="476"/>
      <c r="G42" s="476"/>
      <c r="H42" s="476"/>
      <c r="I42" s="476"/>
      <c r="J42" s="476"/>
      <c r="K42" s="476"/>
      <c r="L42" s="476"/>
      <c r="N42" s="248" t="s">
        <v>24</v>
      </c>
      <c r="O42" s="248"/>
      <c r="P42" s="248"/>
      <c r="Q42" s="248"/>
      <c r="R42" s="503">
        <v>8</v>
      </c>
      <c r="S42" s="503"/>
      <c r="T42" s="248" t="s">
        <v>18</v>
      </c>
      <c r="U42" s="248"/>
      <c r="V42" s="503">
        <v>4</v>
      </c>
      <c r="W42" s="503"/>
      <c r="X42" s="248" t="s">
        <v>25</v>
      </c>
      <c r="Y42" s="248"/>
      <c r="Z42" s="503">
        <v>8</v>
      </c>
      <c r="AA42" s="503"/>
      <c r="AB42" s="248" t="s">
        <v>21</v>
      </c>
      <c r="AC42" s="248"/>
      <c r="AD42" s="54"/>
      <c r="AE42" s="503">
        <v>10</v>
      </c>
      <c r="AF42" s="503"/>
      <c r="AG42" s="503"/>
      <c r="AH42" s="248" t="s">
        <v>26</v>
      </c>
      <c r="AI42" s="248"/>
      <c r="AJ42" s="248"/>
      <c r="AK42" s="248"/>
      <c r="AL42" s="503">
        <v>14</v>
      </c>
      <c r="AM42" s="503"/>
      <c r="AN42" s="503"/>
      <c r="AO42" s="248" t="s">
        <v>27</v>
      </c>
      <c r="AP42" s="248"/>
      <c r="AQ42" s="248"/>
      <c r="AR42" s="248"/>
      <c r="AS42" s="504" t="s">
        <v>42</v>
      </c>
      <c r="AT42" s="504"/>
      <c r="AU42" s="504"/>
      <c r="AV42" s="504"/>
      <c r="AW42" s="504"/>
      <c r="AX42" s="504"/>
      <c r="AY42" s="504"/>
      <c r="AZ42" s="504"/>
      <c r="BA42" s="505"/>
      <c r="BY42" s="32"/>
      <c r="BZ42" s="32"/>
      <c r="CA42" s="32"/>
    </row>
    <row r="43" spans="2:79" s="50" customFormat="1" ht="11.25" customHeight="1">
      <c r="B43" s="63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70"/>
      <c r="N43" s="365"/>
      <c r="O43" s="365"/>
      <c r="P43" s="365"/>
      <c r="Q43" s="365"/>
      <c r="R43" s="503"/>
      <c r="S43" s="503"/>
      <c r="T43" s="248"/>
      <c r="U43" s="248"/>
      <c r="V43" s="503"/>
      <c r="W43" s="503"/>
      <c r="X43" s="248"/>
      <c r="Y43" s="248"/>
      <c r="Z43" s="503"/>
      <c r="AA43" s="503"/>
      <c r="AB43" s="248"/>
      <c r="AC43" s="248"/>
      <c r="AD43" s="54"/>
      <c r="AE43" s="503"/>
      <c r="AF43" s="503"/>
      <c r="AG43" s="503"/>
      <c r="AH43" s="248"/>
      <c r="AI43" s="248"/>
      <c r="AJ43" s="248"/>
      <c r="AK43" s="248"/>
      <c r="AL43" s="503"/>
      <c r="AM43" s="503"/>
      <c r="AN43" s="503"/>
      <c r="AO43" s="248"/>
      <c r="AP43" s="248"/>
      <c r="AQ43" s="248"/>
      <c r="AR43" s="248"/>
      <c r="AS43" s="504"/>
      <c r="AT43" s="504"/>
      <c r="AU43" s="504"/>
      <c r="AV43" s="504"/>
      <c r="AW43" s="504"/>
      <c r="AX43" s="504"/>
      <c r="AY43" s="504"/>
      <c r="AZ43" s="504"/>
      <c r="BA43" s="505"/>
      <c r="BY43" s="38"/>
      <c r="BZ43" s="32"/>
      <c r="CA43" s="32"/>
    </row>
    <row r="44" spans="2:79" s="50" customFormat="1" ht="6" customHeight="1" thickBot="1"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4"/>
      <c r="BY44" s="32"/>
      <c r="BZ44" s="32"/>
      <c r="CA44" s="32"/>
    </row>
    <row r="45" spans="2:79" ht="11.25" customHeight="1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6"/>
      <c r="V45" s="76"/>
      <c r="W45" s="77"/>
      <c r="X45" s="77"/>
      <c r="Y45" s="77"/>
      <c r="Z45" s="77"/>
      <c r="AA45" s="77"/>
      <c r="AB45" s="77"/>
      <c r="AC45" s="76"/>
      <c r="AD45" s="76"/>
      <c r="AE45" s="77"/>
      <c r="AF45" s="77"/>
      <c r="AG45" s="77"/>
      <c r="AH45" s="77"/>
      <c r="AI45" s="77"/>
      <c r="AJ45" s="77"/>
      <c r="AK45" s="77"/>
      <c r="BY45" s="32"/>
      <c r="BZ45" s="32"/>
      <c r="CA45" s="32"/>
    </row>
    <row r="46" spans="2:79" ht="11.25" customHeight="1">
      <c r="B46" s="241" t="s">
        <v>185</v>
      </c>
      <c r="C46" s="241"/>
      <c r="D46" s="241"/>
      <c r="E46" s="241"/>
      <c r="F46" s="241"/>
      <c r="G46" s="242" t="s">
        <v>77</v>
      </c>
      <c r="H46" s="242"/>
      <c r="I46" s="242"/>
      <c r="J46" s="242"/>
      <c r="K46" s="242"/>
      <c r="L46" s="242"/>
      <c r="M46" s="242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2" t="s">
        <v>183</v>
      </c>
      <c r="AB46" s="242"/>
      <c r="AC46" s="242"/>
      <c r="AD46" s="242"/>
      <c r="AE46" s="242"/>
      <c r="AF46" s="242"/>
      <c r="AG46" s="242"/>
      <c r="AH46" s="242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Y46" s="32"/>
      <c r="BZ46" s="32"/>
      <c r="CA46" s="32"/>
    </row>
    <row r="47" spans="2:79" ht="11.25" customHeight="1">
      <c r="B47" s="241"/>
      <c r="C47" s="241"/>
      <c r="D47" s="241"/>
      <c r="E47" s="241"/>
      <c r="F47" s="241"/>
      <c r="G47" s="242"/>
      <c r="H47" s="242"/>
      <c r="I47" s="242"/>
      <c r="J47" s="242"/>
      <c r="K47" s="242"/>
      <c r="L47" s="242"/>
      <c r="M47" s="242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2"/>
      <c r="AB47" s="242"/>
      <c r="AC47" s="242"/>
      <c r="AD47" s="242"/>
      <c r="AE47" s="242"/>
      <c r="AF47" s="242"/>
      <c r="AG47" s="242"/>
      <c r="AH47" s="242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Y47" s="32"/>
      <c r="BZ47" s="32"/>
      <c r="CA47" s="32"/>
    </row>
    <row r="48" spans="2:79" ht="11.25" customHeight="1">
      <c r="B48" s="241"/>
      <c r="C48" s="241"/>
      <c r="D48" s="241"/>
      <c r="E48" s="241"/>
      <c r="F48" s="241"/>
      <c r="G48" s="242"/>
      <c r="H48" s="242"/>
      <c r="I48" s="242"/>
      <c r="J48" s="242"/>
      <c r="K48" s="242"/>
      <c r="L48" s="242"/>
      <c r="M48" s="242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2"/>
      <c r="AB48" s="242"/>
      <c r="AC48" s="242"/>
      <c r="AD48" s="242"/>
      <c r="AE48" s="242"/>
      <c r="AF48" s="242"/>
      <c r="AG48" s="242"/>
      <c r="AH48" s="242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Y48" s="32"/>
      <c r="BZ48" s="32"/>
      <c r="CA48" s="32"/>
    </row>
    <row r="49" spans="1:142" ht="11.25" customHeight="1">
      <c r="B49" s="241"/>
      <c r="C49" s="241"/>
      <c r="D49" s="241"/>
      <c r="E49" s="241"/>
      <c r="F49" s="241"/>
      <c r="G49" s="242" t="s">
        <v>184</v>
      </c>
      <c r="H49" s="242"/>
      <c r="I49" s="242"/>
      <c r="J49" s="242"/>
      <c r="K49" s="242"/>
      <c r="L49" s="242"/>
      <c r="M49" s="242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2" t="s">
        <v>76</v>
      </c>
      <c r="AB49" s="242"/>
      <c r="AC49" s="242"/>
      <c r="AD49" s="242"/>
      <c r="AE49" s="242"/>
      <c r="AF49" s="242"/>
      <c r="AG49" s="242"/>
      <c r="AH49" s="242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Y49" s="32"/>
      <c r="BZ49" s="32"/>
      <c r="CA49" s="32"/>
    </row>
    <row r="50" spans="1:142" ht="11.25" customHeight="1">
      <c r="B50" s="241"/>
      <c r="C50" s="241"/>
      <c r="D50" s="241"/>
      <c r="E50" s="241"/>
      <c r="F50" s="241"/>
      <c r="G50" s="242"/>
      <c r="H50" s="242"/>
      <c r="I50" s="242"/>
      <c r="J50" s="242"/>
      <c r="K50" s="242"/>
      <c r="L50" s="242"/>
      <c r="M50" s="242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2"/>
      <c r="AB50" s="242"/>
      <c r="AC50" s="242"/>
      <c r="AD50" s="242"/>
      <c r="AE50" s="242"/>
      <c r="AF50" s="242"/>
      <c r="AG50" s="242"/>
      <c r="AH50" s="242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Y50" s="32"/>
      <c r="BZ50" s="32"/>
      <c r="CA50" s="32"/>
    </row>
    <row r="51" spans="1:142" ht="11.25" customHeight="1">
      <c r="B51" s="241"/>
      <c r="C51" s="241"/>
      <c r="D51" s="241"/>
      <c r="E51" s="241"/>
      <c r="F51" s="241"/>
      <c r="G51" s="242"/>
      <c r="H51" s="242"/>
      <c r="I51" s="242"/>
      <c r="J51" s="242"/>
      <c r="K51" s="242"/>
      <c r="L51" s="242"/>
      <c r="M51" s="242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2"/>
      <c r="AB51" s="242"/>
      <c r="AC51" s="242"/>
      <c r="AD51" s="242"/>
      <c r="AE51" s="242"/>
      <c r="AF51" s="242"/>
      <c r="AG51" s="242"/>
      <c r="AH51" s="242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Y51" s="32"/>
      <c r="BZ51" s="32"/>
      <c r="CA51" s="32"/>
    </row>
    <row r="52" spans="1:142" ht="11.25" customHeight="1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6"/>
      <c r="V52" s="76"/>
      <c r="W52" s="77"/>
      <c r="X52" s="77"/>
      <c r="Y52" s="77"/>
      <c r="Z52" s="256" t="s">
        <v>186</v>
      </c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Y52" s="32"/>
      <c r="BZ52" s="32"/>
      <c r="CA52" s="32"/>
    </row>
    <row r="53" spans="1:142" ht="6" customHeight="1">
      <c r="C53" s="78"/>
      <c r="D53" s="79"/>
      <c r="E53" s="79"/>
      <c r="F53" s="79"/>
      <c r="G53" s="79"/>
      <c r="H53" s="79"/>
      <c r="I53" s="79"/>
      <c r="J53" s="79"/>
      <c r="K53" s="79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Y53" s="32"/>
      <c r="BZ53" s="32"/>
      <c r="CA53" s="32"/>
    </row>
    <row r="54" spans="1:142" ht="11.25" customHeight="1">
      <c r="A54" s="81"/>
      <c r="B54" s="81"/>
      <c r="C54" s="81"/>
      <c r="D54" s="81"/>
      <c r="E54" s="81"/>
      <c r="F54" s="81"/>
      <c r="G54" s="81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506" t="s">
        <v>72</v>
      </c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  <c r="AI54" s="506"/>
      <c r="AJ54" s="506"/>
      <c r="AK54" s="506"/>
      <c r="AL54" s="506"/>
      <c r="AM54" s="506"/>
      <c r="AN54" s="506"/>
      <c r="AO54" s="82"/>
      <c r="AP54" s="82"/>
      <c r="AQ54" s="82"/>
      <c r="AR54" s="82"/>
      <c r="AS54" s="82"/>
      <c r="AT54" s="82"/>
      <c r="AU54" s="82"/>
      <c r="AV54" s="83"/>
      <c r="AW54" s="83"/>
      <c r="AX54" s="83"/>
      <c r="AY54" s="83"/>
      <c r="AZ54" s="83"/>
      <c r="BA54" s="84"/>
      <c r="BB54" s="84"/>
      <c r="BY54" s="38"/>
      <c r="BZ54" s="32"/>
      <c r="CA54" s="32"/>
    </row>
    <row r="55" spans="1:142" ht="11.25" customHeight="1" thickBot="1">
      <c r="A55" s="81"/>
      <c r="B55" s="508">
        <v>0</v>
      </c>
      <c r="C55" s="508"/>
      <c r="D55" s="508"/>
      <c r="E55" s="508"/>
      <c r="F55" s="508"/>
      <c r="G55" s="508"/>
      <c r="H55" s="509" t="str">
        <f>IF(B55&lt;&gt;0,"()内の金額は減免前の金額です","")</f>
        <v/>
      </c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6"/>
      <c r="V55" s="506"/>
      <c r="W55" s="506"/>
      <c r="X55" s="507"/>
      <c r="Y55" s="507"/>
      <c r="Z55" s="507"/>
      <c r="AA55" s="507"/>
      <c r="AB55" s="507"/>
      <c r="AC55" s="507"/>
      <c r="AD55" s="507"/>
      <c r="AE55" s="507"/>
      <c r="AF55" s="507"/>
      <c r="AG55" s="507"/>
      <c r="AH55" s="507"/>
      <c r="AI55" s="507"/>
      <c r="AJ55" s="507"/>
      <c r="AK55" s="507"/>
      <c r="AL55" s="507"/>
      <c r="AM55" s="507"/>
      <c r="AN55" s="507"/>
      <c r="AO55" s="85"/>
      <c r="AP55" s="85"/>
      <c r="AQ55" s="85"/>
      <c r="AR55" s="85"/>
      <c r="AS55" s="85"/>
      <c r="AT55" s="85"/>
      <c r="AU55" s="85"/>
      <c r="AV55" s="83"/>
      <c r="AW55" s="83"/>
      <c r="AX55" s="83"/>
      <c r="AY55" s="83"/>
      <c r="AZ55" s="83"/>
      <c r="BA55" s="84"/>
      <c r="BB55" s="84"/>
      <c r="BY55" s="38"/>
      <c r="BZ55" s="32"/>
      <c r="CA55" s="32"/>
    </row>
    <row r="56" spans="1:142" s="38" customFormat="1" ht="11.25" customHeight="1">
      <c r="B56" s="77"/>
      <c r="C56" s="77"/>
      <c r="D56" s="351" t="s">
        <v>31</v>
      </c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 t="s">
        <v>32</v>
      </c>
      <c r="Y56" s="351"/>
      <c r="Z56" s="351"/>
      <c r="AA56" s="351"/>
      <c r="AB56" s="351"/>
      <c r="AC56" s="351"/>
      <c r="AD56" s="351"/>
      <c r="AE56" s="352" t="s">
        <v>54</v>
      </c>
      <c r="AF56" s="353"/>
      <c r="AG56" s="353"/>
      <c r="AH56" s="353"/>
      <c r="AI56" s="354"/>
      <c r="AJ56" s="352" t="s">
        <v>78</v>
      </c>
      <c r="AK56" s="353"/>
      <c r="AL56" s="353"/>
      <c r="AM56" s="353"/>
      <c r="AN56" s="354"/>
      <c r="AO56" s="351" t="s">
        <v>71</v>
      </c>
      <c r="AP56" s="351"/>
      <c r="AQ56" s="351"/>
      <c r="AR56" s="351"/>
      <c r="AS56" s="351"/>
      <c r="AT56" s="351"/>
      <c r="AU56" s="351"/>
      <c r="AV56" s="352" t="s">
        <v>33</v>
      </c>
      <c r="AW56" s="353"/>
      <c r="AX56" s="353"/>
      <c r="AY56" s="353"/>
      <c r="AZ56" s="353"/>
      <c r="BA56" s="354"/>
      <c r="BB56" s="358"/>
      <c r="BE56" s="86"/>
      <c r="BP56" s="347" t="s">
        <v>48</v>
      </c>
      <c r="BQ56" s="349" t="s">
        <v>56</v>
      </c>
      <c r="BR56" s="343" t="s">
        <v>57</v>
      </c>
      <c r="BS56" s="341" t="s">
        <v>58</v>
      </c>
      <c r="BT56" s="343" t="s">
        <v>59</v>
      </c>
      <c r="BU56" s="341" t="s">
        <v>63</v>
      </c>
      <c r="BV56" s="345" t="s">
        <v>55</v>
      </c>
      <c r="BZ56" s="32"/>
      <c r="CA56" s="32"/>
    </row>
    <row r="57" spans="1:142" s="38" customFormat="1" ht="11.25" customHeight="1" thickBot="1">
      <c r="B57" s="77"/>
      <c r="C57" s="77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B57" s="351"/>
      <c r="AC57" s="351"/>
      <c r="AD57" s="351"/>
      <c r="AE57" s="355"/>
      <c r="AF57" s="356"/>
      <c r="AG57" s="356"/>
      <c r="AH57" s="356"/>
      <c r="AI57" s="357"/>
      <c r="AJ57" s="355"/>
      <c r="AK57" s="356"/>
      <c r="AL57" s="356"/>
      <c r="AM57" s="356"/>
      <c r="AN57" s="357"/>
      <c r="AO57" s="351"/>
      <c r="AP57" s="351"/>
      <c r="AQ57" s="351"/>
      <c r="AR57" s="351"/>
      <c r="AS57" s="351"/>
      <c r="AT57" s="351"/>
      <c r="AU57" s="351"/>
      <c r="AV57" s="355"/>
      <c r="AW57" s="356"/>
      <c r="AX57" s="356"/>
      <c r="AY57" s="356"/>
      <c r="AZ57" s="356"/>
      <c r="BA57" s="357"/>
      <c r="BB57" s="358"/>
      <c r="BP57" s="348"/>
      <c r="BQ57" s="350"/>
      <c r="BR57" s="344"/>
      <c r="BS57" s="342"/>
      <c r="BT57" s="344"/>
      <c r="BU57" s="342"/>
      <c r="BV57" s="346"/>
      <c r="BZ57" s="32"/>
      <c r="CA57" s="32"/>
    </row>
    <row r="58" spans="1:142" ht="11.1" customHeight="1">
      <c r="A58" s="315"/>
      <c r="B58" s="87"/>
      <c r="C58" s="87"/>
      <c r="D58" s="454" t="str">
        <f>IFERROR(BP58,"")</f>
        <v/>
      </c>
      <c r="E58" s="454"/>
      <c r="F58" s="454"/>
      <c r="G58" s="454"/>
      <c r="H58" s="454"/>
      <c r="I58" s="454"/>
      <c r="J58" s="454"/>
      <c r="K58" s="454"/>
      <c r="L58" s="454"/>
      <c r="M58" s="454"/>
      <c r="N58" s="454"/>
      <c r="O58" s="454"/>
      <c r="P58" s="454"/>
      <c r="Q58" s="454"/>
      <c r="R58" s="454"/>
      <c r="S58" s="454"/>
      <c r="T58" s="454"/>
      <c r="U58" s="454"/>
      <c r="V58" s="454"/>
      <c r="W58" s="454"/>
      <c r="X58" s="288" t="str">
        <f>IF($D58="","",IF($B$55=0,BQ58,IF($B$55=0.5,BS58,IF($B$55=1,BU58,""))))</f>
        <v/>
      </c>
      <c r="Y58" s="289"/>
      <c r="Z58" s="289"/>
      <c r="AA58" s="289"/>
      <c r="AB58" s="289"/>
      <c r="AC58" s="289"/>
      <c r="AD58" s="289"/>
      <c r="AE58" s="290" t="str">
        <f>IF($D58="","",IF(BQ58=0,0,BV58))</f>
        <v/>
      </c>
      <c r="AF58" s="291"/>
      <c r="AG58" s="291"/>
      <c r="AH58" s="291"/>
      <c r="AI58" s="292"/>
      <c r="AJ58" s="510"/>
      <c r="AK58" s="511"/>
      <c r="AL58" s="511"/>
      <c r="AM58" s="511"/>
      <c r="AN58" s="512"/>
      <c r="AO58" s="308" t="str">
        <f>IF(AJ58="","",IFERROR(X58*AJ58,""))</f>
        <v/>
      </c>
      <c r="AP58" s="309"/>
      <c r="AQ58" s="309"/>
      <c r="AR58" s="309"/>
      <c r="AS58" s="309"/>
      <c r="AT58" s="309"/>
      <c r="AU58" s="310"/>
      <c r="AV58" s="519"/>
      <c r="AW58" s="520"/>
      <c r="AX58" s="520"/>
      <c r="AY58" s="520"/>
      <c r="AZ58" s="520"/>
      <c r="BA58" s="521"/>
      <c r="BB58" s="331"/>
      <c r="BM58" s="315">
        <v>1</v>
      </c>
      <c r="BN58" s="315"/>
      <c r="BO58" s="315"/>
      <c r="BP58" s="333" t="e">
        <f>VLOOKUP(BM58,設備機器一覧!I:J,2,FALSE)</f>
        <v>#N/A</v>
      </c>
      <c r="BQ58" s="340">
        <f>IFERROR(VLOOKUP(BP58,設備機器一覧!C:E,2,FALSE),0)</f>
        <v>0</v>
      </c>
      <c r="BR58" s="339" t="str">
        <f>IFERROR(VLOOKUP(BP58,設備機器一覧!C:E,3,FALSE),"")</f>
        <v/>
      </c>
      <c r="BS58" s="338">
        <f>IFERROR(VLOOKUP(BP58,設備機器一覧!C:E,4,FALSE),0)</f>
        <v>0</v>
      </c>
      <c r="BT58" s="339" t="str">
        <f>IFERROR(VLOOKUP(BP58,設備機器一覧!C:E,5,FALSE),"")</f>
        <v/>
      </c>
      <c r="BU58" s="339">
        <v>0</v>
      </c>
      <c r="BV58" s="339" t="str">
        <f>IFERROR(VLOOKUP(BP58,設備機器一覧!C:F,6,FALSE),"")</f>
        <v/>
      </c>
      <c r="BZ58" s="32"/>
      <c r="CA58" s="32"/>
    </row>
    <row r="59" spans="1:142" ht="11.1" customHeight="1">
      <c r="A59" s="315"/>
      <c r="B59" s="87"/>
      <c r="C59" s="87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4"/>
      <c r="O59" s="454"/>
      <c r="P59" s="454"/>
      <c r="Q59" s="454"/>
      <c r="R59" s="454"/>
      <c r="S59" s="454"/>
      <c r="T59" s="454"/>
      <c r="U59" s="454"/>
      <c r="V59" s="454"/>
      <c r="W59" s="454"/>
      <c r="X59" s="288"/>
      <c r="Y59" s="289"/>
      <c r="Z59" s="289"/>
      <c r="AA59" s="289"/>
      <c r="AB59" s="289"/>
      <c r="AC59" s="289"/>
      <c r="AD59" s="289"/>
      <c r="AE59" s="293"/>
      <c r="AF59" s="294"/>
      <c r="AG59" s="294"/>
      <c r="AH59" s="294"/>
      <c r="AI59" s="295"/>
      <c r="AJ59" s="513"/>
      <c r="AK59" s="514"/>
      <c r="AL59" s="514"/>
      <c r="AM59" s="514"/>
      <c r="AN59" s="515"/>
      <c r="AO59" s="288"/>
      <c r="AP59" s="289"/>
      <c r="AQ59" s="289"/>
      <c r="AR59" s="289"/>
      <c r="AS59" s="289"/>
      <c r="AT59" s="289"/>
      <c r="AU59" s="311"/>
      <c r="AV59" s="522"/>
      <c r="AW59" s="523"/>
      <c r="AX59" s="523"/>
      <c r="AY59" s="523"/>
      <c r="AZ59" s="523"/>
      <c r="BA59" s="524"/>
      <c r="BB59" s="331"/>
      <c r="BE59" s="86"/>
      <c r="BM59" s="315"/>
      <c r="BN59" s="315"/>
      <c r="BO59" s="315"/>
      <c r="BP59" s="333"/>
      <c r="BQ59" s="335"/>
      <c r="BR59" s="320"/>
      <c r="BS59" s="319"/>
      <c r="BT59" s="320"/>
      <c r="BU59" s="320"/>
      <c r="BV59" s="320"/>
      <c r="BZ59" s="32"/>
      <c r="CA59" s="32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</row>
    <row r="60" spans="1:142" ht="11.1" customHeight="1">
      <c r="A60" s="315"/>
      <c r="B60" s="87"/>
      <c r="C60" s="87"/>
      <c r="D60" s="454"/>
      <c r="E60" s="454"/>
      <c r="F60" s="454"/>
      <c r="G60" s="454"/>
      <c r="H60" s="454"/>
      <c r="I60" s="454"/>
      <c r="J60" s="454"/>
      <c r="K60" s="454"/>
      <c r="L60" s="454"/>
      <c r="M60" s="454"/>
      <c r="N60" s="454"/>
      <c r="O60" s="454"/>
      <c r="P60" s="454"/>
      <c r="Q60" s="454"/>
      <c r="R60" s="454"/>
      <c r="S60" s="454"/>
      <c r="T60" s="454"/>
      <c r="U60" s="454"/>
      <c r="V60" s="454"/>
      <c r="W60" s="454"/>
      <c r="X60" s="89" t="s">
        <v>52</v>
      </c>
      <c r="Y60" s="321" t="str">
        <f>IF($D58="","",IF($B$55=0,"",BQ58))</f>
        <v/>
      </c>
      <c r="Z60" s="321"/>
      <c r="AA60" s="321"/>
      <c r="AB60" s="321"/>
      <c r="AC60" s="321"/>
      <c r="AD60" s="90" t="s">
        <v>53</v>
      </c>
      <c r="AE60" s="296"/>
      <c r="AF60" s="297"/>
      <c r="AG60" s="297"/>
      <c r="AH60" s="297"/>
      <c r="AI60" s="298"/>
      <c r="AJ60" s="516"/>
      <c r="AK60" s="517"/>
      <c r="AL60" s="517"/>
      <c r="AM60" s="517"/>
      <c r="AN60" s="518"/>
      <c r="AO60" s="89" t="s">
        <v>52</v>
      </c>
      <c r="AP60" s="321" t="str">
        <f>IF(AJ58="","",IF($B$55=0,"",IFERROR(Y60*AJ58,"")))</f>
        <v/>
      </c>
      <c r="AQ60" s="321"/>
      <c r="AR60" s="321"/>
      <c r="AS60" s="321"/>
      <c r="AT60" s="321"/>
      <c r="AU60" s="90" t="s">
        <v>53</v>
      </c>
      <c r="AV60" s="525"/>
      <c r="AW60" s="526"/>
      <c r="AX60" s="526"/>
      <c r="AY60" s="526"/>
      <c r="AZ60" s="526"/>
      <c r="BA60" s="527"/>
      <c r="BB60" s="331"/>
      <c r="BE60" s="39"/>
      <c r="BM60" s="315"/>
      <c r="BN60" s="315"/>
      <c r="BO60" s="315"/>
      <c r="BP60" s="334"/>
      <c r="BQ60" s="335"/>
      <c r="BR60" s="320"/>
      <c r="BS60" s="319"/>
      <c r="BT60" s="320"/>
      <c r="BU60" s="320"/>
      <c r="BV60" s="320"/>
      <c r="BZ60" s="32"/>
      <c r="CA60" s="32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</row>
    <row r="61" spans="1:142" ht="11.1" customHeight="1">
      <c r="A61" s="315"/>
      <c r="B61" s="87"/>
      <c r="C61" s="87"/>
      <c r="D61" s="454" t="str">
        <f>IFERROR(BP61,"")</f>
        <v/>
      </c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288" t="str">
        <f>IF($D61="","",IF($B$55=0,BQ61,IF($B$55=0.5,BS61,IF($B$55=1,BU61,""))))</f>
        <v/>
      </c>
      <c r="Y61" s="289"/>
      <c r="Z61" s="289"/>
      <c r="AA61" s="289"/>
      <c r="AB61" s="289"/>
      <c r="AC61" s="289"/>
      <c r="AD61" s="289"/>
      <c r="AE61" s="290" t="str">
        <f>IF($D61="","",IF(BQ61=0,0,BV61))</f>
        <v/>
      </c>
      <c r="AF61" s="291"/>
      <c r="AG61" s="291"/>
      <c r="AH61" s="291"/>
      <c r="AI61" s="292"/>
      <c r="AJ61" s="510"/>
      <c r="AK61" s="511"/>
      <c r="AL61" s="511"/>
      <c r="AM61" s="511"/>
      <c r="AN61" s="512"/>
      <c r="AO61" s="308" t="str">
        <f t="shared" ref="AO61" si="0">IF(AJ61="","",IFERROR(X61*AJ61,""))</f>
        <v/>
      </c>
      <c r="AP61" s="309"/>
      <c r="AQ61" s="309"/>
      <c r="AR61" s="309"/>
      <c r="AS61" s="309"/>
      <c r="AT61" s="309"/>
      <c r="AU61" s="310"/>
      <c r="AV61" s="519"/>
      <c r="AW61" s="520"/>
      <c r="AX61" s="520"/>
      <c r="AY61" s="520"/>
      <c r="AZ61" s="520"/>
      <c r="BA61" s="521"/>
      <c r="BB61" s="331"/>
      <c r="BE61" s="91"/>
      <c r="BM61" s="315">
        <v>2</v>
      </c>
      <c r="BN61" s="315"/>
      <c r="BO61" s="315"/>
      <c r="BP61" s="332" t="e">
        <f>VLOOKUP(BM61,設備機器一覧!I:J,2,FALSE)</f>
        <v>#N/A</v>
      </c>
      <c r="BQ61" s="335">
        <f>IFERROR(VLOOKUP(BP61,設備機器一覧!C:E,2,FALSE),0)</f>
        <v>0</v>
      </c>
      <c r="BR61" s="320" t="str">
        <f>IFERROR(VLOOKUP(BP61,設備機器一覧!C:E,3,FALSE),"")</f>
        <v/>
      </c>
      <c r="BS61" s="319">
        <f>IFERROR(VLOOKUP(BP61,設備機器一覧!C:E,4,FALSE),0)</f>
        <v>0</v>
      </c>
      <c r="BT61" s="320" t="str">
        <f>IFERROR(VLOOKUP(BP61,設備機器一覧!C:E,5,FALSE),"")</f>
        <v/>
      </c>
      <c r="BU61" s="320">
        <v>0</v>
      </c>
      <c r="BV61" s="320" t="str">
        <f>IFERROR(VLOOKUP(BP61,設備機器一覧!C:F,6,FALSE),"")</f>
        <v/>
      </c>
      <c r="BZ61" s="32"/>
      <c r="CA61" s="32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</row>
    <row r="62" spans="1:142" ht="11.1" customHeight="1">
      <c r="A62" s="315"/>
      <c r="B62" s="87"/>
      <c r="C62" s="87"/>
      <c r="D62" s="454"/>
      <c r="E62" s="454"/>
      <c r="F62" s="454"/>
      <c r="G62" s="454"/>
      <c r="H62" s="454"/>
      <c r="I62" s="454"/>
      <c r="J62" s="454"/>
      <c r="K62" s="454"/>
      <c r="L62" s="454"/>
      <c r="M62" s="454"/>
      <c r="N62" s="454"/>
      <c r="O62" s="454"/>
      <c r="P62" s="454"/>
      <c r="Q62" s="454"/>
      <c r="R62" s="454"/>
      <c r="S62" s="454"/>
      <c r="T62" s="454"/>
      <c r="U62" s="454"/>
      <c r="V62" s="454"/>
      <c r="W62" s="454"/>
      <c r="X62" s="288"/>
      <c r="Y62" s="289"/>
      <c r="Z62" s="289"/>
      <c r="AA62" s="289"/>
      <c r="AB62" s="289"/>
      <c r="AC62" s="289"/>
      <c r="AD62" s="289"/>
      <c r="AE62" s="293"/>
      <c r="AF62" s="294"/>
      <c r="AG62" s="294"/>
      <c r="AH62" s="294"/>
      <c r="AI62" s="295"/>
      <c r="AJ62" s="513"/>
      <c r="AK62" s="514"/>
      <c r="AL62" s="514"/>
      <c r="AM62" s="514"/>
      <c r="AN62" s="515"/>
      <c r="AO62" s="288"/>
      <c r="AP62" s="289"/>
      <c r="AQ62" s="289"/>
      <c r="AR62" s="289"/>
      <c r="AS62" s="289"/>
      <c r="AT62" s="289"/>
      <c r="AU62" s="311"/>
      <c r="AV62" s="522"/>
      <c r="AW62" s="523"/>
      <c r="AX62" s="523"/>
      <c r="AY62" s="523"/>
      <c r="AZ62" s="523"/>
      <c r="BA62" s="524"/>
      <c r="BB62" s="331"/>
      <c r="BE62" s="91"/>
      <c r="BM62" s="315"/>
      <c r="BN62" s="315"/>
      <c r="BO62" s="315"/>
      <c r="BP62" s="333"/>
      <c r="BQ62" s="335"/>
      <c r="BR62" s="320"/>
      <c r="BS62" s="319"/>
      <c r="BT62" s="320"/>
      <c r="BU62" s="320"/>
      <c r="BV62" s="320"/>
      <c r="BZ62" s="32"/>
      <c r="CA62" s="32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</row>
    <row r="63" spans="1:142" ht="11.1" customHeight="1">
      <c r="A63" s="315"/>
      <c r="B63" s="87"/>
      <c r="C63" s="87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54"/>
      <c r="Q63" s="454"/>
      <c r="R63" s="454"/>
      <c r="S63" s="454"/>
      <c r="T63" s="454"/>
      <c r="U63" s="454"/>
      <c r="V63" s="454"/>
      <c r="W63" s="454"/>
      <c r="X63" s="89" t="s">
        <v>52</v>
      </c>
      <c r="Y63" s="321" t="str">
        <f>IF($D61="","",IF($B$55=0,"",BQ61))</f>
        <v/>
      </c>
      <c r="Z63" s="321"/>
      <c r="AA63" s="321"/>
      <c r="AB63" s="321"/>
      <c r="AC63" s="321"/>
      <c r="AD63" s="90" t="s">
        <v>53</v>
      </c>
      <c r="AE63" s="296"/>
      <c r="AF63" s="297"/>
      <c r="AG63" s="297"/>
      <c r="AH63" s="297"/>
      <c r="AI63" s="298"/>
      <c r="AJ63" s="516"/>
      <c r="AK63" s="517"/>
      <c r="AL63" s="517"/>
      <c r="AM63" s="517"/>
      <c r="AN63" s="518"/>
      <c r="AO63" s="89" t="s">
        <v>52</v>
      </c>
      <c r="AP63" s="321" t="str">
        <f t="shared" ref="AP63" si="1">IF(AJ61="","",IF($B$55=0,"",IFERROR(Y63*AJ61,"")))</f>
        <v/>
      </c>
      <c r="AQ63" s="321"/>
      <c r="AR63" s="321"/>
      <c r="AS63" s="321"/>
      <c r="AT63" s="321"/>
      <c r="AU63" s="90" t="s">
        <v>53</v>
      </c>
      <c r="AV63" s="525"/>
      <c r="AW63" s="526"/>
      <c r="AX63" s="526"/>
      <c r="AY63" s="526"/>
      <c r="AZ63" s="526"/>
      <c r="BA63" s="527"/>
      <c r="BB63" s="331"/>
      <c r="BE63" s="91"/>
      <c r="BM63" s="315"/>
      <c r="BN63" s="315"/>
      <c r="BO63" s="315"/>
      <c r="BP63" s="334"/>
      <c r="BQ63" s="335"/>
      <c r="BR63" s="320"/>
      <c r="BS63" s="319"/>
      <c r="BT63" s="320"/>
      <c r="BU63" s="320"/>
      <c r="BV63" s="320"/>
      <c r="BZ63" s="32"/>
      <c r="CA63" s="32"/>
      <c r="CN63" s="92"/>
      <c r="CO63" s="337"/>
      <c r="CP63" s="337"/>
      <c r="CQ63" s="337"/>
      <c r="CR63" s="337"/>
      <c r="CS63" s="337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</row>
    <row r="64" spans="1:142" ht="11.1" customHeight="1">
      <c r="A64" s="315"/>
      <c r="B64" s="87"/>
      <c r="C64" s="87"/>
      <c r="D64" s="454" t="str">
        <f>IFERROR(BP64,"")</f>
        <v/>
      </c>
      <c r="E64" s="454"/>
      <c r="F64" s="454"/>
      <c r="G64" s="454"/>
      <c r="H64" s="454"/>
      <c r="I64" s="454"/>
      <c r="J64" s="454"/>
      <c r="K64" s="454"/>
      <c r="L64" s="454"/>
      <c r="M64" s="454"/>
      <c r="N64" s="454"/>
      <c r="O64" s="454"/>
      <c r="P64" s="454"/>
      <c r="Q64" s="454"/>
      <c r="R64" s="454"/>
      <c r="S64" s="454"/>
      <c r="T64" s="454"/>
      <c r="U64" s="454"/>
      <c r="V64" s="454"/>
      <c r="W64" s="454"/>
      <c r="X64" s="288" t="str">
        <f>IF($D64="","",IF($B$55=0,BQ64,IF($B$55=0.5,BS64,IF($B$55=1,BU64,""))))</f>
        <v/>
      </c>
      <c r="Y64" s="289"/>
      <c r="Z64" s="289"/>
      <c r="AA64" s="289"/>
      <c r="AB64" s="289"/>
      <c r="AC64" s="289"/>
      <c r="AD64" s="289"/>
      <c r="AE64" s="290" t="str">
        <f>IF($D64="","",IF(BQ64=0,0,BV64))</f>
        <v/>
      </c>
      <c r="AF64" s="291"/>
      <c r="AG64" s="291"/>
      <c r="AH64" s="291"/>
      <c r="AI64" s="292"/>
      <c r="AJ64" s="510"/>
      <c r="AK64" s="511"/>
      <c r="AL64" s="511"/>
      <c r="AM64" s="511"/>
      <c r="AN64" s="512"/>
      <c r="AO64" s="308" t="str">
        <f t="shared" ref="AO64" si="2">IF(AJ64="","",IFERROR(X64*AJ64,""))</f>
        <v/>
      </c>
      <c r="AP64" s="309"/>
      <c r="AQ64" s="309"/>
      <c r="AR64" s="309"/>
      <c r="AS64" s="309"/>
      <c r="AT64" s="309"/>
      <c r="AU64" s="310"/>
      <c r="AV64" s="519"/>
      <c r="AW64" s="520"/>
      <c r="AX64" s="520"/>
      <c r="AY64" s="520"/>
      <c r="AZ64" s="520"/>
      <c r="BA64" s="521"/>
      <c r="BB64" s="331"/>
      <c r="BE64" s="93"/>
      <c r="BM64" s="315">
        <v>3</v>
      </c>
      <c r="BN64" s="315"/>
      <c r="BO64" s="315"/>
      <c r="BP64" s="332" t="e">
        <f>VLOOKUP(BM64,設備機器一覧!I:J,2,FALSE)</f>
        <v>#N/A</v>
      </c>
      <c r="BQ64" s="335">
        <f>IFERROR(VLOOKUP(BP64,設備機器一覧!C:E,2,FALSE),0)</f>
        <v>0</v>
      </c>
      <c r="BR64" s="320" t="str">
        <f>IFERROR(VLOOKUP(BP64,設備機器一覧!C:E,3,FALSE),"")</f>
        <v/>
      </c>
      <c r="BS64" s="319">
        <f>IFERROR(VLOOKUP(BP64,設備機器一覧!C:E,4,FALSE),0)</f>
        <v>0</v>
      </c>
      <c r="BT64" s="320" t="str">
        <f>IFERROR(VLOOKUP(BP64,設備機器一覧!C:E,5,FALSE),"")</f>
        <v/>
      </c>
      <c r="BU64" s="320">
        <v>0</v>
      </c>
      <c r="BV64" s="320" t="str">
        <f>IFERROR(VLOOKUP(BP64,設備機器一覧!C:F,6,FALSE),"")</f>
        <v/>
      </c>
      <c r="BZ64" s="32"/>
      <c r="CA64" s="32"/>
      <c r="CN64" s="92"/>
      <c r="CO64" s="337"/>
      <c r="CP64" s="337"/>
      <c r="CQ64" s="337"/>
      <c r="CR64" s="337"/>
      <c r="CS64" s="337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</row>
    <row r="65" spans="1:145" ht="11.1" customHeight="1">
      <c r="A65" s="315"/>
      <c r="B65" s="87"/>
      <c r="C65" s="87"/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454"/>
      <c r="U65" s="454"/>
      <c r="V65" s="454"/>
      <c r="W65" s="454"/>
      <c r="X65" s="288"/>
      <c r="Y65" s="289"/>
      <c r="Z65" s="289"/>
      <c r="AA65" s="289"/>
      <c r="AB65" s="289"/>
      <c r="AC65" s="289"/>
      <c r="AD65" s="289"/>
      <c r="AE65" s="293"/>
      <c r="AF65" s="294"/>
      <c r="AG65" s="294"/>
      <c r="AH65" s="294"/>
      <c r="AI65" s="295"/>
      <c r="AJ65" s="513"/>
      <c r="AK65" s="514"/>
      <c r="AL65" s="514"/>
      <c r="AM65" s="514"/>
      <c r="AN65" s="515"/>
      <c r="AO65" s="288"/>
      <c r="AP65" s="289"/>
      <c r="AQ65" s="289"/>
      <c r="AR65" s="289"/>
      <c r="AS65" s="289"/>
      <c r="AT65" s="289"/>
      <c r="AU65" s="311"/>
      <c r="AV65" s="522"/>
      <c r="AW65" s="523"/>
      <c r="AX65" s="523"/>
      <c r="AY65" s="523"/>
      <c r="AZ65" s="523"/>
      <c r="BA65" s="524"/>
      <c r="BB65" s="331"/>
      <c r="BE65" s="93"/>
      <c r="BM65" s="315"/>
      <c r="BN65" s="315"/>
      <c r="BO65" s="315"/>
      <c r="BP65" s="333"/>
      <c r="BQ65" s="335"/>
      <c r="BR65" s="320"/>
      <c r="BS65" s="319"/>
      <c r="BT65" s="320"/>
      <c r="BU65" s="320"/>
      <c r="BV65" s="320"/>
      <c r="BZ65" s="32"/>
      <c r="CA65" s="32"/>
      <c r="CN65" s="92"/>
      <c r="CO65" s="337"/>
      <c r="CP65" s="337"/>
      <c r="CQ65" s="337"/>
      <c r="CR65" s="337"/>
      <c r="CS65" s="337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</row>
    <row r="66" spans="1:145" ht="11.1" customHeight="1">
      <c r="A66" s="315"/>
      <c r="B66" s="87"/>
      <c r="C66" s="87"/>
      <c r="D66" s="454"/>
      <c r="E66" s="454"/>
      <c r="F66" s="454"/>
      <c r="G66" s="454"/>
      <c r="H66" s="454"/>
      <c r="I66" s="454"/>
      <c r="J66" s="454"/>
      <c r="K66" s="454"/>
      <c r="L66" s="454"/>
      <c r="M66" s="454"/>
      <c r="N66" s="454"/>
      <c r="O66" s="454"/>
      <c r="P66" s="454"/>
      <c r="Q66" s="454"/>
      <c r="R66" s="454"/>
      <c r="S66" s="454"/>
      <c r="T66" s="454"/>
      <c r="U66" s="454"/>
      <c r="V66" s="454"/>
      <c r="W66" s="454"/>
      <c r="X66" s="89" t="s">
        <v>52</v>
      </c>
      <c r="Y66" s="321" t="str">
        <f>IF($D64="","",IF($B$55=0,"",BQ64))</f>
        <v/>
      </c>
      <c r="Z66" s="321"/>
      <c r="AA66" s="321"/>
      <c r="AB66" s="321"/>
      <c r="AC66" s="321"/>
      <c r="AD66" s="90" t="s">
        <v>53</v>
      </c>
      <c r="AE66" s="296"/>
      <c r="AF66" s="297"/>
      <c r="AG66" s="297"/>
      <c r="AH66" s="297"/>
      <c r="AI66" s="298"/>
      <c r="AJ66" s="516"/>
      <c r="AK66" s="517"/>
      <c r="AL66" s="517"/>
      <c r="AM66" s="517"/>
      <c r="AN66" s="518"/>
      <c r="AO66" s="89" t="s">
        <v>52</v>
      </c>
      <c r="AP66" s="321" t="str">
        <f t="shared" ref="AP66" si="3">IF(AJ64="","",IF($B$55=0,"",IFERROR(Y66*AJ64,"")))</f>
        <v/>
      </c>
      <c r="AQ66" s="321"/>
      <c r="AR66" s="321"/>
      <c r="AS66" s="321"/>
      <c r="AT66" s="321"/>
      <c r="AU66" s="90" t="s">
        <v>53</v>
      </c>
      <c r="AV66" s="525"/>
      <c r="AW66" s="526"/>
      <c r="AX66" s="526"/>
      <c r="AY66" s="526"/>
      <c r="AZ66" s="526"/>
      <c r="BA66" s="527"/>
      <c r="BB66" s="331"/>
      <c r="BE66" s="93"/>
      <c r="BM66" s="315"/>
      <c r="BN66" s="315"/>
      <c r="BO66" s="315"/>
      <c r="BP66" s="334"/>
      <c r="BQ66" s="335"/>
      <c r="BR66" s="320"/>
      <c r="BS66" s="319"/>
      <c r="BT66" s="320"/>
      <c r="BU66" s="320"/>
      <c r="BV66" s="320"/>
      <c r="BZ66" s="32"/>
      <c r="CA66" s="32"/>
      <c r="CN66" s="92"/>
      <c r="CO66" s="94"/>
      <c r="CP66" s="94"/>
      <c r="CQ66" s="94"/>
      <c r="CR66" s="94"/>
      <c r="CS66" s="95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</row>
    <row r="67" spans="1:145" ht="11.1" customHeight="1">
      <c r="A67" s="315"/>
      <c r="B67" s="87"/>
      <c r="C67" s="87"/>
      <c r="D67" s="454" t="str">
        <f>IFERROR(BP67,"")</f>
        <v/>
      </c>
      <c r="E67" s="454"/>
      <c r="F67" s="454"/>
      <c r="G67" s="454"/>
      <c r="H67" s="454"/>
      <c r="I67" s="454"/>
      <c r="J67" s="454"/>
      <c r="K67" s="454"/>
      <c r="L67" s="454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288" t="str">
        <f>IF($D67="","",IF($B$55=0,BQ67,IF($B$55=0.5,BS67,IF($B$55=1,BU67,""))))</f>
        <v/>
      </c>
      <c r="Y67" s="289"/>
      <c r="Z67" s="289"/>
      <c r="AA67" s="289"/>
      <c r="AB67" s="289"/>
      <c r="AC67" s="289"/>
      <c r="AD67" s="289"/>
      <c r="AE67" s="290" t="str">
        <f>IF($D67="","",IF(BQ67=0,0,BV67))</f>
        <v/>
      </c>
      <c r="AF67" s="291"/>
      <c r="AG67" s="291"/>
      <c r="AH67" s="291"/>
      <c r="AI67" s="292"/>
      <c r="AJ67" s="510"/>
      <c r="AK67" s="511"/>
      <c r="AL67" s="511"/>
      <c r="AM67" s="511"/>
      <c r="AN67" s="512"/>
      <c r="AO67" s="308" t="str">
        <f t="shared" ref="AO67" si="4">IF(AJ67="","",IFERROR(X67*AJ67,""))</f>
        <v/>
      </c>
      <c r="AP67" s="309"/>
      <c r="AQ67" s="309"/>
      <c r="AR67" s="309"/>
      <c r="AS67" s="309"/>
      <c r="AT67" s="309"/>
      <c r="AU67" s="310"/>
      <c r="AV67" s="519"/>
      <c r="AW67" s="520"/>
      <c r="AX67" s="520"/>
      <c r="AY67" s="520"/>
      <c r="AZ67" s="520"/>
      <c r="BA67" s="521"/>
      <c r="BB67" s="331"/>
      <c r="BE67" s="93"/>
      <c r="BM67" s="315">
        <v>4</v>
      </c>
      <c r="BN67" s="315"/>
      <c r="BO67" s="315"/>
      <c r="BP67" s="332" t="e">
        <f>VLOOKUP(BM67,設備機器一覧!I:J,2,FALSE)</f>
        <v>#N/A</v>
      </c>
      <c r="BQ67" s="335">
        <f>IFERROR(VLOOKUP(BP67,設備機器一覧!C:E,2,FALSE),0)</f>
        <v>0</v>
      </c>
      <c r="BR67" s="320" t="str">
        <f>IFERROR(VLOOKUP(BP67,設備機器一覧!C:E,3,FALSE),"")</f>
        <v/>
      </c>
      <c r="BS67" s="319">
        <f>IFERROR(VLOOKUP(BP67,設備機器一覧!C:E,4,FALSE),0)</f>
        <v>0</v>
      </c>
      <c r="BT67" s="320" t="str">
        <f>IFERROR(VLOOKUP(BP67,設備機器一覧!C:E,5,FALSE),"")</f>
        <v/>
      </c>
      <c r="BU67" s="320">
        <v>0</v>
      </c>
      <c r="BV67" s="320" t="str">
        <f>IFERROR(VLOOKUP(BP67,設備機器一覧!C:F,6,FALSE),"")</f>
        <v/>
      </c>
      <c r="BZ67" s="32"/>
      <c r="CA67" s="32"/>
      <c r="CN67" s="92"/>
      <c r="CO67" s="95"/>
      <c r="CP67" s="95"/>
      <c r="CQ67" s="95"/>
      <c r="CR67" s="95"/>
      <c r="CS67" s="95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</row>
    <row r="68" spans="1:145" ht="10.5" customHeight="1">
      <c r="A68" s="315"/>
      <c r="B68" s="87"/>
      <c r="C68" s="87"/>
      <c r="D68" s="454"/>
      <c r="E68" s="454"/>
      <c r="F68" s="454"/>
      <c r="G68" s="454"/>
      <c r="H68" s="454"/>
      <c r="I68" s="454"/>
      <c r="J68" s="454"/>
      <c r="K68" s="454"/>
      <c r="L68" s="454"/>
      <c r="M68" s="454"/>
      <c r="N68" s="454"/>
      <c r="O68" s="454"/>
      <c r="P68" s="454"/>
      <c r="Q68" s="454"/>
      <c r="R68" s="454"/>
      <c r="S68" s="454"/>
      <c r="T68" s="454"/>
      <c r="U68" s="454"/>
      <c r="V68" s="454"/>
      <c r="W68" s="454"/>
      <c r="X68" s="288"/>
      <c r="Y68" s="289"/>
      <c r="Z68" s="289"/>
      <c r="AA68" s="289"/>
      <c r="AB68" s="289"/>
      <c r="AC68" s="289"/>
      <c r="AD68" s="289"/>
      <c r="AE68" s="293"/>
      <c r="AF68" s="294"/>
      <c r="AG68" s="294"/>
      <c r="AH68" s="294"/>
      <c r="AI68" s="295"/>
      <c r="AJ68" s="513"/>
      <c r="AK68" s="514"/>
      <c r="AL68" s="514"/>
      <c r="AM68" s="514"/>
      <c r="AN68" s="515"/>
      <c r="AO68" s="288"/>
      <c r="AP68" s="289"/>
      <c r="AQ68" s="289"/>
      <c r="AR68" s="289"/>
      <c r="AS68" s="289"/>
      <c r="AT68" s="289"/>
      <c r="AU68" s="311"/>
      <c r="AV68" s="522"/>
      <c r="AW68" s="523"/>
      <c r="AX68" s="523"/>
      <c r="AY68" s="523"/>
      <c r="AZ68" s="523"/>
      <c r="BA68" s="524"/>
      <c r="BB68" s="331"/>
      <c r="BE68" s="93"/>
      <c r="BM68" s="315"/>
      <c r="BN68" s="315"/>
      <c r="BO68" s="315"/>
      <c r="BP68" s="333"/>
      <c r="BQ68" s="335"/>
      <c r="BR68" s="320"/>
      <c r="BS68" s="319"/>
      <c r="BT68" s="320"/>
      <c r="BU68" s="320"/>
      <c r="BV68" s="320"/>
      <c r="BZ68" s="32"/>
      <c r="CA68" s="32"/>
      <c r="CN68" s="92"/>
      <c r="CO68" s="95"/>
      <c r="CP68" s="95"/>
      <c r="CQ68" s="95"/>
      <c r="CR68" s="95"/>
      <c r="CS68" s="95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</row>
    <row r="69" spans="1:145" ht="12" customHeight="1">
      <c r="A69" s="315"/>
      <c r="B69" s="87"/>
      <c r="C69" s="87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4"/>
      <c r="O69" s="454"/>
      <c r="P69" s="454"/>
      <c r="Q69" s="454"/>
      <c r="R69" s="454"/>
      <c r="S69" s="454"/>
      <c r="T69" s="454"/>
      <c r="U69" s="454"/>
      <c r="V69" s="454"/>
      <c r="W69" s="454"/>
      <c r="X69" s="89" t="s">
        <v>52</v>
      </c>
      <c r="Y69" s="321" t="str">
        <f>IF($D67="","",IF($B$55=0,"",BQ67))</f>
        <v/>
      </c>
      <c r="Z69" s="321"/>
      <c r="AA69" s="321"/>
      <c r="AB69" s="321"/>
      <c r="AC69" s="321"/>
      <c r="AD69" s="90" t="s">
        <v>53</v>
      </c>
      <c r="AE69" s="296"/>
      <c r="AF69" s="297"/>
      <c r="AG69" s="297"/>
      <c r="AH69" s="297"/>
      <c r="AI69" s="298"/>
      <c r="AJ69" s="516"/>
      <c r="AK69" s="517"/>
      <c r="AL69" s="517"/>
      <c r="AM69" s="517"/>
      <c r="AN69" s="518"/>
      <c r="AO69" s="89" t="s">
        <v>52</v>
      </c>
      <c r="AP69" s="321" t="str">
        <f t="shared" ref="AP69" si="5">IF(AJ67="","",IF($B$55=0,"",IFERROR(Y69*AJ67,"")))</f>
        <v/>
      </c>
      <c r="AQ69" s="321"/>
      <c r="AR69" s="321"/>
      <c r="AS69" s="321"/>
      <c r="AT69" s="321"/>
      <c r="AU69" s="90" t="s">
        <v>53</v>
      </c>
      <c r="AV69" s="525"/>
      <c r="AW69" s="526"/>
      <c r="AX69" s="526"/>
      <c r="AY69" s="526"/>
      <c r="AZ69" s="526"/>
      <c r="BA69" s="527"/>
      <c r="BB69" s="331"/>
      <c r="BM69" s="315"/>
      <c r="BN69" s="315"/>
      <c r="BO69" s="315"/>
      <c r="BP69" s="334"/>
      <c r="BQ69" s="335"/>
      <c r="BR69" s="320"/>
      <c r="BS69" s="319"/>
      <c r="BT69" s="320"/>
      <c r="BU69" s="320"/>
      <c r="BV69" s="320"/>
      <c r="BZ69" s="32"/>
      <c r="CA69" s="32"/>
      <c r="CN69" s="92"/>
      <c r="CO69" s="94"/>
      <c r="CP69" s="96"/>
      <c r="CQ69" s="96"/>
      <c r="CR69" s="96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</row>
    <row r="70" spans="1:145" ht="11.1" customHeight="1">
      <c r="A70" s="315"/>
      <c r="B70" s="87"/>
      <c r="C70" s="87"/>
      <c r="D70" s="454" t="str">
        <f>IFERROR(BP70,"")</f>
        <v/>
      </c>
      <c r="E70" s="454"/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288" t="str">
        <f>IF($D70="","",IF($B$55=0,BQ70,IF($B$55=0.5,BS70,IF($B$55=1,BU70,""))))</f>
        <v/>
      </c>
      <c r="Y70" s="289"/>
      <c r="Z70" s="289"/>
      <c r="AA70" s="289"/>
      <c r="AB70" s="289"/>
      <c r="AC70" s="289"/>
      <c r="AD70" s="289"/>
      <c r="AE70" s="290" t="str">
        <f>IF($D70="","",IF(BQ70=0,0,BV70))</f>
        <v/>
      </c>
      <c r="AF70" s="291"/>
      <c r="AG70" s="291"/>
      <c r="AH70" s="291"/>
      <c r="AI70" s="292"/>
      <c r="AJ70" s="510"/>
      <c r="AK70" s="511"/>
      <c r="AL70" s="511"/>
      <c r="AM70" s="511"/>
      <c r="AN70" s="512"/>
      <c r="AO70" s="308" t="str">
        <f t="shared" ref="AO70" si="6">IF(AJ70="","",IFERROR(X70*AJ70,""))</f>
        <v/>
      </c>
      <c r="AP70" s="309"/>
      <c r="AQ70" s="309"/>
      <c r="AR70" s="309"/>
      <c r="AS70" s="309"/>
      <c r="AT70" s="309"/>
      <c r="AU70" s="310"/>
      <c r="AV70" s="519"/>
      <c r="AW70" s="520"/>
      <c r="AX70" s="520"/>
      <c r="AY70" s="520"/>
      <c r="AZ70" s="520"/>
      <c r="BA70" s="521"/>
      <c r="BB70" s="331"/>
      <c r="BM70" s="315">
        <v>5</v>
      </c>
      <c r="BN70" s="315"/>
      <c r="BO70" s="315"/>
      <c r="BP70" s="332" t="e">
        <f>VLOOKUP(BM70,設備機器一覧!I:J,2,FALSE)</f>
        <v>#N/A</v>
      </c>
      <c r="BQ70" s="335">
        <f>IFERROR(VLOOKUP(BP70,設備機器一覧!C:E,2,FALSE),0)</f>
        <v>0</v>
      </c>
      <c r="BR70" s="320" t="str">
        <f>IFERROR(VLOOKUP(BP70,設備機器一覧!C:E,3,FALSE),"")</f>
        <v/>
      </c>
      <c r="BS70" s="319">
        <f>IFERROR(VLOOKUP(BP70,設備機器一覧!C:E,4,FALSE),0)</f>
        <v>0</v>
      </c>
      <c r="BT70" s="320" t="str">
        <f>IFERROR(VLOOKUP(BP70,設備機器一覧!C:E,5,FALSE),"")</f>
        <v/>
      </c>
      <c r="BU70" s="320">
        <v>0</v>
      </c>
      <c r="BV70" s="320" t="str">
        <f>IFERROR(VLOOKUP(BP70,設備機器一覧!C:F,6,FALSE),"")</f>
        <v/>
      </c>
      <c r="BZ70" s="32"/>
      <c r="CA70" s="32"/>
      <c r="CN70" s="92"/>
      <c r="CO70" s="94"/>
      <c r="CP70" s="96"/>
      <c r="CQ70" s="96"/>
      <c r="CR70" s="96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</row>
    <row r="71" spans="1:145" ht="11.1" customHeight="1">
      <c r="A71" s="315"/>
      <c r="B71" s="87"/>
      <c r="C71" s="87"/>
      <c r="D71" s="454"/>
      <c r="E71" s="454"/>
      <c r="F71" s="454"/>
      <c r="G71" s="454"/>
      <c r="H71" s="454"/>
      <c r="I71" s="454"/>
      <c r="J71" s="454"/>
      <c r="K71" s="454"/>
      <c r="L71" s="454"/>
      <c r="M71" s="454"/>
      <c r="N71" s="454"/>
      <c r="O71" s="454"/>
      <c r="P71" s="454"/>
      <c r="Q71" s="454"/>
      <c r="R71" s="454"/>
      <c r="S71" s="454"/>
      <c r="T71" s="454"/>
      <c r="U71" s="454"/>
      <c r="V71" s="454"/>
      <c r="W71" s="454"/>
      <c r="X71" s="288"/>
      <c r="Y71" s="289"/>
      <c r="Z71" s="289"/>
      <c r="AA71" s="289"/>
      <c r="AB71" s="289"/>
      <c r="AC71" s="289"/>
      <c r="AD71" s="289"/>
      <c r="AE71" s="293"/>
      <c r="AF71" s="294"/>
      <c r="AG71" s="294"/>
      <c r="AH71" s="294"/>
      <c r="AI71" s="295"/>
      <c r="AJ71" s="513"/>
      <c r="AK71" s="514"/>
      <c r="AL71" s="514"/>
      <c r="AM71" s="514"/>
      <c r="AN71" s="515"/>
      <c r="AO71" s="288"/>
      <c r="AP71" s="289"/>
      <c r="AQ71" s="289"/>
      <c r="AR71" s="289"/>
      <c r="AS71" s="289"/>
      <c r="AT71" s="289"/>
      <c r="AU71" s="311"/>
      <c r="AV71" s="522"/>
      <c r="AW71" s="523"/>
      <c r="AX71" s="523"/>
      <c r="AY71" s="523"/>
      <c r="AZ71" s="523"/>
      <c r="BA71" s="524"/>
      <c r="BB71" s="331"/>
      <c r="BM71" s="315"/>
      <c r="BN71" s="315"/>
      <c r="BO71" s="315"/>
      <c r="BP71" s="333"/>
      <c r="BQ71" s="335"/>
      <c r="BR71" s="320"/>
      <c r="BS71" s="319"/>
      <c r="BT71" s="320"/>
      <c r="BU71" s="320"/>
      <c r="BV71" s="320"/>
      <c r="BZ71" s="32"/>
      <c r="CA71" s="32"/>
      <c r="CN71" s="92"/>
      <c r="CO71" s="94"/>
      <c r="CP71" s="96"/>
      <c r="CQ71" s="96"/>
      <c r="CR71" s="96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</row>
    <row r="72" spans="1:145" ht="11.1" customHeight="1">
      <c r="A72" s="315"/>
      <c r="B72" s="87"/>
      <c r="C72" s="87"/>
      <c r="D72" s="454"/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89" t="s">
        <v>52</v>
      </c>
      <c r="Y72" s="321" t="str">
        <f>IF($D70="","",IF($B$55=0,"",BQ70))</f>
        <v/>
      </c>
      <c r="Z72" s="321"/>
      <c r="AA72" s="321"/>
      <c r="AB72" s="321"/>
      <c r="AC72" s="321"/>
      <c r="AD72" s="90" t="s">
        <v>53</v>
      </c>
      <c r="AE72" s="296"/>
      <c r="AF72" s="297"/>
      <c r="AG72" s="297"/>
      <c r="AH72" s="297"/>
      <c r="AI72" s="298"/>
      <c r="AJ72" s="516"/>
      <c r="AK72" s="517"/>
      <c r="AL72" s="517"/>
      <c r="AM72" s="517"/>
      <c r="AN72" s="518"/>
      <c r="AO72" s="89" t="s">
        <v>52</v>
      </c>
      <c r="AP72" s="321" t="str">
        <f t="shared" ref="AP72" si="7">IF(AJ70="","",IF($B$55=0,"",IFERROR(Y72*AJ70,"")))</f>
        <v/>
      </c>
      <c r="AQ72" s="321"/>
      <c r="AR72" s="321"/>
      <c r="AS72" s="321"/>
      <c r="AT72" s="321"/>
      <c r="AU72" s="90" t="s">
        <v>53</v>
      </c>
      <c r="AV72" s="525"/>
      <c r="AW72" s="526"/>
      <c r="AX72" s="526"/>
      <c r="AY72" s="526"/>
      <c r="AZ72" s="526"/>
      <c r="BA72" s="527"/>
      <c r="BB72" s="331"/>
      <c r="BM72" s="315"/>
      <c r="BN72" s="315"/>
      <c r="BO72" s="315"/>
      <c r="BP72" s="334"/>
      <c r="BQ72" s="335"/>
      <c r="BR72" s="320"/>
      <c r="BS72" s="319"/>
      <c r="BT72" s="320"/>
      <c r="BU72" s="320"/>
      <c r="BV72" s="320"/>
      <c r="BZ72" s="32"/>
      <c r="CA72" s="32"/>
      <c r="CN72" s="92"/>
      <c r="CO72" s="94"/>
      <c r="CP72" s="96"/>
      <c r="CQ72" s="96"/>
      <c r="CR72" s="96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</row>
    <row r="73" spans="1:145" ht="11.1" customHeight="1">
      <c r="B73" s="554" t="str">
        <f>IF(設備機器一覧!H63=0,"",IF(設備機器一覧!H63&gt;10,"使用する機器の合計が11件以上の場合はセンター職員にお問い合わせ願います",設備機器一覧!H63))</f>
        <v/>
      </c>
      <c r="C73" s="554"/>
      <c r="D73" s="554"/>
      <c r="E73" s="554"/>
      <c r="F73" s="554"/>
      <c r="G73" s="554"/>
      <c r="H73" s="554"/>
      <c r="I73" s="554"/>
      <c r="J73" s="554"/>
      <c r="K73" s="554"/>
      <c r="L73" s="554"/>
      <c r="M73" s="554"/>
      <c r="N73" s="554"/>
      <c r="O73" s="554"/>
      <c r="P73" s="554"/>
      <c r="Q73" s="554"/>
      <c r="R73" s="554"/>
      <c r="S73" s="554"/>
      <c r="T73" s="554"/>
      <c r="U73" s="554"/>
      <c r="V73" s="554"/>
      <c r="W73" s="554"/>
      <c r="X73" s="444"/>
      <c r="Y73" s="444"/>
      <c r="Z73" s="444"/>
      <c r="AA73" s="444"/>
      <c r="AB73" s="444"/>
      <c r="AC73" s="444"/>
      <c r="AD73" s="444"/>
      <c r="AE73" s="444"/>
      <c r="AF73" s="444"/>
      <c r="AG73" s="444"/>
      <c r="AH73" s="444"/>
      <c r="AI73" s="444"/>
      <c r="AJ73" s="444"/>
      <c r="AK73" s="444"/>
      <c r="AL73" s="444"/>
      <c r="AM73" s="444"/>
      <c r="AN73" s="444"/>
      <c r="AO73" s="444"/>
      <c r="AP73" s="444"/>
      <c r="AQ73" s="444"/>
      <c r="AR73" s="444"/>
      <c r="AS73" s="444"/>
      <c r="AT73" s="444"/>
      <c r="AU73" s="444"/>
      <c r="AV73" s="444"/>
      <c r="AW73" s="444"/>
      <c r="AX73" s="444"/>
      <c r="AY73" s="444"/>
      <c r="AZ73" s="444"/>
      <c r="BA73" s="444"/>
      <c r="BE73" s="97"/>
      <c r="BM73" s="315"/>
      <c r="BN73" s="315"/>
      <c r="BO73" s="315"/>
      <c r="BP73" s="316"/>
      <c r="BQ73" s="317"/>
      <c r="BR73" s="314"/>
      <c r="BS73" s="317"/>
      <c r="BT73" s="314"/>
      <c r="BU73" s="314"/>
      <c r="BV73" s="314"/>
      <c r="BW73" s="98"/>
      <c r="BX73" s="99"/>
      <c r="BY73" s="99"/>
      <c r="BZ73" s="32"/>
      <c r="CA73" s="32"/>
      <c r="CQ73" s="92"/>
      <c r="CR73" s="94"/>
      <c r="CS73" s="96"/>
      <c r="CT73" s="96"/>
      <c r="CU73" s="96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</row>
    <row r="74" spans="1:145" ht="11.25" customHeight="1">
      <c r="B74" s="528" t="s">
        <v>73</v>
      </c>
      <c r="C74" s="529"/>
      <c r="D74" s="529"/>
      <c r="E74" s="529"/>
      <c r="F74" s="529"/>
      <c r="G74" s="534" t="s">
        <v>3</v>
      </c>
      <c r="H74" s="535"/>
      <c r="I74" s="538" t="str">
        <f>IF(B55=1,0,IF(SUM(AO58,AO61,AO64,AO67,AO70)&gt;0,SUM(AO58,AO61,AO64,AO67,AO70),""))</f>
        <v/>
      </c>
      <c r="J74" s="539"/>
      <c r="K74" s="539"/>
      <c r="L74" s="539"/>
      <c r="M74" s="539"/>
      <c r="N74" s="539"/>
      <c r="O74" s="539"/>
      <c r="P74" s="539"/>
      <c r="Q74" s="539"/>
      <c r="R74" s="100"/>
      <c r="S74" s="541" t="str">
        <f>IF($B$55=0,"","←減免後の金額(支払額)")</f>
        <v/>
      </c>
      <c r="T74" s="542"/>
      <c r="U74" s="542"/>
      <c r="V74" s="542"/>
      <c r="W74" s="542"/>
      <c r="X74" s="542"/>
      <c r="Y74" s="542"/>
      <c r="Z74" s="542"/>
      <c r="AA74" s="542"/>
      <c r="AB74" s="543"/>
      <c r="AC74" s="544" t="s">
        <v>36</v>
      </c>
      <c r="AD74" s="545"/>
      <c r="AE74" s="545"/>
      <c r="AF74" s="545"/>
      <c r="AG74" s="545"/>
      <c r="AH74" s="545"/>
      <c r="AI74" s="545"/>
      <c r="AJ74" s="545"/>
      <c r="AK74" s="545"/>
      <c r="AL74" s="545"/>
      <c r="AM74" s="545"/>
      <c r="AN74" s="545"/>
      <c r="AO74" s="545"/>
      <c r="AP74" s="545"/>
      <c r="AQ74" s="545"/>
      <c r="AR74" s="545"/>
      <c r="AS74" s="545"/>
      <c r="AT74" s="545"/>
      <c r="AU74" s="545"/>
      <c r="AV74" s="545"/>
      <c r="AW74" s="545"/>
      <c r="AX74" s="545"/>
      <c r="AY74" s="545"/>
      <c r="AZ74" s="546"/>
      <c r="BB74" s="38"/>
      <c r="BC74" s="38"/>
      <c r="BD74" s="38"/>
      <c r="BE74" s="38"/>
      <c r="BF74" s="38"/>
      <c r="BG74" s="101"/>
      <c r="BH74" s="101"/>
      <c r="BI74" s="101"/>
      <c r="BJ74" s="101"/>
      <c r="BK74" s="101"/>
      <c r="BL74" s="101"/>
      <c r="BM74" s="315"/>
      <c r="BN74" s="315"/>
      <c r="BO74" s="315"/>
      <c r="BP74" s="316"/>
      <c r="BQ74" s="317"/>
      <c r="BR74" s="314"/>
      <c r="BS74" s="317"/>
      <c r="BT74" s="314"/>
      <c r="BU74" s="314"/>
      <c r="BV74" s="314"/>
      <c r="BW74" s="102"/>
      <c r="BX74" s="102"/>
      <c r="BY74" s="102"/>
      <c r="BZ74" s="32"/>
      <c r="CA74" s="32"/>
      <c r="CJ74" s="88"/>
      <c r="CK74" s="88"/>
      <c r="CL74" s="88"/>
      <c r="CM74" s="88"/>
      <c r="CN74" s="88"/>
      <c r="CO74" s="88"/>
      <c r="CP74" s="88"/>
      <c r="CQ74" s="92"/>
      <c r="CR74" s="94"/>
      <c r="CS74" s="103"/>
      <c r="CT74" s="96"/>
      <c r="CU74" s="96"/>
      <c r="CW74" s="88"/>
      <c r="CX74" s="88"/>
      <c r="CY74" s="88"/>
      <c r="CZ74" s="88"/>
      <c r="DA74" s="88"/>
      <c r="DB74" s="88"/>
      <c r="DC74" s="88"/>
      <c r="DD74" s="88"/>
      <c r="DE74" s="88"/>
    </row>
    <row r="75" spans="1:145" ht="11.25" customHeight="1">
      <c r="B75" s="530"/>
      <c r="C75" s="531"/>
      <c r="D75" s="531"/>
      <c r="E75" s="531"/>
      <c r="F75" s="531"/>
      <c r="G75" s="536"/>
      <c r="H75" s="537"/>
      <c r="I75" s="540"/>
      <c r="J75" s="540"/>
      <c r="K75" s="540"/>
      <c r="L75" s="540"/>
      <c r="M75" s="540"/>
      <c r="N75" s="540"/>
      <c r="O75" s="540"/>
      <c r="P75" s="540"/>
      <c r="Q75" s="540"/>
      <c r="R75" s="104"/>
      <c r="S75" s="541"/>
      <c r="T75" s="542"/>
      <c r="U75" s="542"/>
      <c r="V75" s="542"/>
      <c r="W75" s="542"/>
      <c r="X75" s="542"/>
      <c r="Y75" s="542"/>
      <c r="Z75" s="542"/>
      <c r="AA75" s="542"/>
      <c r="AB75" s="543"/>
      <c r="AC75" s="547"/>
      <c r="AD75" s="548"/>
      <c r="AE75" s="548"/>
      <c r="AF75" s="548"/>
      <c r="AG75" s="548"/>
      <c r="AH75" s="548"/>
      <c r="AI75" s="548"/>
      <c r="AJ75" s="548"/>
      <c r="AK75" s="548"/>
      <c r="AL75" s="548"/>
      <c r="AM75" s="548"/>
      <c r="AN75" s="548"/>
      <c r="AO75" s="548"/>
      <c r="AP75" s="548"/>
      <c r="AQ75" s="548"/>
      <c r="AR75" s="548"/>
      <c r="AS75" s="548"/>
      <c r="AT75" s="548"/>
      <c r="AU75" s="548"/>
      <c r="AV75" s="548"/>
      <c r="AW75" s="548"/>
      <c r="AX75" s="548"/>
      <c r="AY75" s="548"/>
      <c r="AZ75" s="549"/>
      <c r="BB75" s="38"/>
      <c r="BC75" s="38"/>
      <c r="BD75" s="38"/>
      <c r="BE75" s="38"/>
      <c r="BF75" s="38"/>
      <c r="BG75" s="101"/>
      <c r="BH75" s="101"/>
      <c r="BI75" s="101"/>
      <c r="BJ75" s="101"/>
      <c r="BK75" s="101"/>
      <c r="BL75" s="101"/>
      <c r="BM75" s="315"/>
      <c r="BN75" s="315"/>
      <c r="BO75" s="315"/>
      <c r="BP75" s="316"/>
      <c r="BQ75" s="317"/>
      <c r="BR75" s="314"/>
      <c r="BS75" s="317"/>
      <c r="BT75" s="314"/>
      <c r="BU75" s="314"/>
      <c r="BV75" s="314"/>
      <c r="BW75" s="102"/>
      <c r="BX75" s="102"/>
      <c r="BY75" s="102"/>
      <c r="BZ75" s="32"/>
      <c r="CA75" s="32"/>
      <c r="CJ75" s="88"/>
      <c r="CK75" s="88"/>
      <c r="CL75" s="88"/>
      <c r="CM75" s="88"/>
      <c r="CN75" s="88"/>
      <c r="CO75" s="88"/>
      <c r="CP75" s="88"/>
      <c r="CQ75" s="92"/>
      <c r="CR75" s="94"/>
      <c r="CS75" s="103"/>
      <c r="CT75" s="96"/>
      <c r="CU75" s="96"/>
      <c r="CW75" s="88"/>
      <c r="CX75" s="88"/>
      <c r="CY75" s="88"/>
      <c r="CZ75" s="88"/>
      <c r="DA75" s="88"/>
      <c r="DB75" s="88"/>
      <c r="DC75" s="88"/>
      <c r="DD75" s="88"/>
      <c r="DE75" s="88"/>
    </row>
    <row r="76" spans="1:145" ht="11.25" customHeight="1">
      <c r="B76" s="530"/>
      <c r="C76" s="531"/>
      <c r="D76" s="531"/>
      <c r="E76" s="531"/>
      <c r="F76" s="531"/>
      <c r="G76" s="105"/>
      <c r="H76" s="550" t="s">
        <v>35</v>
      </c>
      <c r="I76" s="280" t="str">
        <f>IF(SUM(AP60,AP63,AP66,AP69,AP72)&gt;0,SUM(AP60,AP63,AP66,AP69,AP72),"")</f>
        <v/>
      </c>
      <c r="J76" s="552"/>
      <c r="K76" s="552"/>
      <c r="L76" s="552"/>
      <c r="M76" s="552"/>
      <c r="N76" s="552"/>
      <c r="O76" s="552"/>
      <c r="P76" s="552"/>
      <c r="Q76" s="552"/>
      <c r="R76" s="413" t="s">
        <v>30</v>
      </c>
      <c r="S76" s="541" t="str">
        <f>IF($B$55=0,"","←減免前の金額(参考)")</f>
        <v/>
      </c>
      <c r="T76" s="542"/>
      <c r="U76" s="542"/>
      <c r="V76" s="542"/>
      <c r="W76" s="542"/>
      <c r="X76" s="542"/>
      <c r="Y76" s="542"/>
      <c r="Z76" s="542"/>
      <c r="AA76" s="542"/>
      <c r="AB76" s="543"/>
      <c r="AC76" s="571" t="s">
        <v>81</v>
      </c>
      <c r="AD76" s="571"/>
      <c r="AE76" s="571"/>
      <c r="AF76" s="571"/>
      <c r="AG76" s="571"/>
      <c r="AH76" s="572"/>
      <c r="AI76" s="571" t="s">
        <v>85</v>
      </c>
      <c r="AJ76" s="571"/>
      <c r="AK76" s="571"/>
      <c r="AL76" s="571"/>
      <c r="AM76" s="571"/>
      <c r="AN76" s="572"/>
      <c r="AO76" s="571" t="s">
        <v>82</v>
      </c>
      <c r="AP76" s="571"/>
      <c r="AQ76" s="571"/>
      <c r="AR76" s="571"/>
      <c r="AS76" s="571"/>
      <c r="AT76" s="572"/>
      <c r="AU76" s="571" t="s">
        <v>9</v>
      </c>
      <c r="AV76" s="571"/>
      <c r="AW76" s="571"/>
      <c r="AX76" s="571"/>
      <c r="AY76" s="571"/>
      <c r="AZ76" s="571"/>
      <c r="BA76" s="106"/>
      <c r="BB76" s="38"/>
      <c r="BC76" s="38"/>
      <c r="BD76" s="38"/>
      <c r="BE76" s="38"/>
      <c r="BF76" s="38"/>
      <c r="BG76" s="101"/>
      <c r="BH76" s="101"/>
      <c r="BI76" s="101"/>
      <c r="BJ76" s="101"/>
      <c r="BK76" s="101"/>
      <c r="BL76" s="101"/>
      <c r="BM76" s="101"/>
      <c r="BN76" s="101"/>
      <c r="BO76" s="101"/>
      <c r="BP76" s="107"/>
      <c r="BQ76" s="102"/>
      <c r="BR76" s="102"/>
      <c r="BS76" s="102"/>
      <c r="BT76" s="102"/>
      <c r="BU76" s="102"/>
      <c r="BV76" s="102"/>
      <c r="BW76" s="102"/>
      <c r="BX76" s="102"/>
      <c r="BY76" s="102"/>
      <c r="BZ76" s="32"/>
      <c r="CA76" s="32"/>
      <c r="CJ76" s="88"/>
      <c r="CK76" s="88"/>
      <c r="CL76" s="88"/>
      <c r="CM76" s="88"/>
      <c r="CN76" s="88"/>
      <c r="CO76" s="88"/>
      <c r="CP76" s="88"/>
      <c r="CQ76" s="92"/>
      <c r="CR76" s="94"/>
      <c r="CS76" s="96"/>
      <c r="CT76" s="96"/>
      <c r="CU76" s="96"/>
      <c r="CW76" s="88"/>
      <c r="CX76" s="88"/>
      <c r="CY76" s="88"/>
      <c r="CZ76" s="88"/>
      <c r="DA76" s="88"/>
      <c r="DB76" s="88"/>
      <c r="DC76" s="88"/>
      <c r="DD76" s="88"/>
      <c r="DE76" s="88"/>
    </row>
    <row r="77" spans="1:145" ht="11.25" customHeight="1">
      <c r="B77" s="532"/>
      <c r="C77" s="533"/>
      <c r="D77" s="533"/>
      <c r="E77" s="533"/>
      <c r="F77" s="533"/>
      <c r="G77" s="108"/>
      <c r="H77" s="551"/>
      <c r="I77" s="553"/>
      <c r="J77" s="553"/>
      <c r="K77" s="553"/>
      <c r="L77" s="553"/>
      <c r="M77" s="553"/>
      <c r="N77" s="553"/>
      <c r="O77" s="553"/>
      <c r="P77" s="553"/>
      <c r="Q77" s="553"/>
      <c r="R77" s="416"/>
      <c r="S77" s="541"/>
      <c r="T77" s="542"/>
      <c r="U77" s="542"/>
      <c r="V77" s="542"/>
      <c r="W77" s="542"/>
      <c r="X77" s="542"/>
      <c r="Y77" s="542"/>
      <c r="Z77" s="542"/>
      <c r="AA77" s="542"/>
      <c r="AB77" s="543"/>
      <c r="AC77" s="106"/>
      <c r="AE77" s="38"/>
      <c r="AF77" s="38"/>
      <c r="AG77" s="38"/>
      <c r="AH77" s="109"/>
      <c r="AJ77" s="38"/>
      <c r="AK77" s="38"/>
      <c r="AL77" s="38"/>
      <c r="AM77" s="38"/>
      <c r="AN77" s="110"/>
      <c r="AO77" s="38"/>
      <c r="AP77" s="38"/>
      <c r="AQ77" s="38"/>
      <c r="AR77" s="38"/>
      <c r="AS77" s="38"/>
      <c r="AT77" s="111"/>
      <c r="AU77" s="38"/>
      <c r="AV77" s="38"/>
      <c r="AW77" s="38"/>
      <c r="AX77" s="38"/>
      <c r="AY77" s="38"/>
      <c r="AZ77" s="112"/>
      <c r="BB77" s="38"/>
      <c r="BC77" s="38"/>
      <c r="BD77" s="38"/>
      <c r="BE77" s="38"/>
      <c r="BF77" s="38"/>
      <c r="BG77" s="101"/>
      <c r="BH77" s="101"/>
      <c r="BI77" s="101"/>
      <c r="BJ77" s="101"/>
      <c r="BK77" s="101"/>
      <c r="BL77" s="101"/>
      <c r="BM77" s="101"/>
      <c r="BN77" s="101"/>
      <c r="BO77" s="101"/>
      <c r="BP77" s="318"/>
      <c r="BQ77" s="318"/>
      <c r="BR77" s="318"/>
      <c r="BS77" s="318"/>
      <c r="BT77" s="318"/>
      <c r="BU77" s="318"/>
      <c r="BV77" s="318"/>
      <c r="BW77" s="318"/>
      <c r="BX77" s="318"/>
      <c r="BY77" s="318"/>
      <c r="BZ77" s="32"/>
      <c r="CA77" s="32"/>
      <c r="CQ77" s="92"/>
      <c r="CR77" s="94"/>
      <c r="CS77" s="96"/>
      <c r="CT77" s="96"/>
      <c r="CU77" s="113"/>
      <c r="CV77" s="113"/>
    </row>
    <row r="78" spans="1:145" ht="11.25" customHeight="1">
      <c r="AB78" s="104"/>
      <c r="AC78" s="106"/>
      <c r="AE78" s="38"/>
      <c r="AF78" s="38"/>
      <c r="AG78" s="38"/>
      <c r="AH78" s="109"/>
      <c r="AJ78" s="38"/>
      <c r="AK78" s="38"/>
      <c r="AL78" s="38"/>
      <c r="AM78" s="38"/>
      <c r="AN78" s="114"/>
      <c r="AO78" s="38"/>
      <c r="AP78" s="38"/>
      <c r="AQ78" s="38"/>
      <c r="AR78" s="38"/>
      <c r="AS78" s="38"/>
      <c r="AT78" s="109"/>
      <c r="AU78" s="38"/>
      <c r="AV78" s="38"/>
      <c r="AW78" s="38"/>
      <c r="AX78" s="38"/>
      <c r="AY78" s="38"/>
      <c r="AZ78" s="112"/>
      <c r="BB78" s="38"/>
      <c r="BC78" s="38"/>
      <c r="BD78" s="38"/>
      <c r="BE78" s="38"/>
      <c r="BF78" s="38"/>
      <c r="BG78" s="101"/>
      <c r="BH78" s="101"/>
      <c r="BI78" s="101"/>
      <c r="BJ78" s="101"/>
      <c r="BK78" s="101"/>
      <c r="BL78" s="101"/>
      <c r="BM78" s="101"/>
      <c r="BN78" s="101"/>
      <c r="BO78" s="101"/>
      <c r="BP78" s="318"/>
      <c r="BQ78" s="318"/>
      <c r="BR78" s="318"/>
      <c r="BS78" s="318"/>
      <c r="BT78" s="318"/>
      <c r="BU78" s="318"/>
      <c r="BV78" s="318"/>
      <c r="BW78" s="318"/>
      <c r="BX78" s="318"/>
      <c r="BY78" s="318"/>
      <c r="BZ78" s="32"/>
      <c r="CA78" s="32"/>
      <c r="CQ78" s="92"/>
      <c r="CR78" s="94"/>
      <c r="CS78" s="96"/>
      <c r="CT78" s="96"/>
      <c r="CU78" s="96"/>
    </row>
    <row r="79" spans="1:145" ht="11.25" customHeight="1">
      <c r="AB79" s="104"/>
      <c r="AC79" s="115"/>
      <c r="AD79" s="116"/>
      <c r="AE79" s="117"/>
      <c r="AF79" s="117"/>
      <c r="AG79" s="117"/>
      <c r="AH79" s="118"/>
      <c r="AI79" s="116"/>
      <c r="AJ79" s="117"/>
      <c r="AK79" s="117"/>
      <c r="AL79" s="117"/>
      <c r="AM79" s="117"/>
      <c r="AN79" s="119"/>
      <c r="AO79" s="117"/>
      <c r="AP79" s="117"/>
      <c r="AQ79" s="117"/>
      <c r="AR79" s="117"/>
      <c r="AS79" s="117"/>
      <c r="AT79" s="118"/>
      <c r="AU79" s="117"/>
      <c r="AV79" s="117"/>
      <c r="AW79" s="117"/>
      <c r="AX79" s="117"/>
      <c r="AY79" s="117"/>
      <c r="AZ79" s="120"/>
      <c r="BB79" s="38"/>
      <c r="BC79" s="38"/>
      <c r="BD79" s="38"/>
      <c r="BE79" s="38"/>
      <c r="BF79" s="38"/>
      <c r="BG79" s="101"/>
      <c r="BH79" s="101"/>
      <c r="BI79" s="101"/>
      <c r="BJ79" s="101"/>
      <c r="BK79" s="101"/>
      <c r="BL79" s="101"/>
      <c r="BM79" s="101"/>
      <c r="BN79" s="101"/>
      <c r="BO79" s="101"/>
      <c r="BP79" s="318"/>
      <c r="BQ79" s="318"/>
      <c r="BR79" s="318"/>
      <c r="BS79" s="318"/>
      <c r="BT79" s="318"/>
      <c r="BU79" s="318"/>
      <c r="BV79" s="318"/>
      <c r="BW79" s="318"/>
      <c r="BX79" s="318"/>
      <c r="BY79" s="318"/>
      <c r="BZ79" s="32"/>
      <c r="CA79" s="32"/>
      <c r="CQ79" s="92"/>
      <c r="CR79" s="96"/>
      <c r="CS79" s="96"/>
      <c r="CT79" s="96"/>
      <c r="CU79" s="96"/>
    </row>
    <row r="80" spans="1:145" ht="11.25" customHeight="1">
      <c r="AB80" s="104"/>
      <c r="AC80" s="121" t="s">
        <v>37</v>
      </c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Z80" s="112"/>
      <c r="BA80" s="38"/>
      <c r="BB80" s="38"/>
      <c r="BC80" s="38"/>
      <c r="BD80" s="38"/>
      <c r="BE80" s="38"/>
      <c r="BP80" s="312"/>
      <c r="BQ80" s="312"/>
      <c r="BR80" s="312"/>
      <c r="BS80" s="312"/>
      <c r="BT80" s="312"/>
      <c r="BU80" s="312"/>
      <c r="BV80" s="312"/>
      <c r="BW80" s="312"/>
      <c r="BX80" s="312"/>
      <c r="BY80" s="312"/>
      <c r="BZ80" s="32"/>
      <c r="CA80" s="32"/>
      <c r="CO80" s="428"/>
      <c r="CP80" s="94"/>
      <c r="CQ80" s="96"/>
      <c r="CR80" s="96"/>
      <c r="CS80" s="96"/>
    </row>
    <row r="81" spans="17:97" ht="11.25" customHeight="1">
      <c r="AB81" s="104"/>
      <c r="AC81" s="122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6"/>
      <c r="AZ81" s="120"/>
      <c r="BA81" s="38"/>
      <c r="BB81" s="38"/>
      <c r="BC81" s="38"/>
      <c r="BD81" s="38"/>
      <c r="BE81" s="38"/>
      <c r="BP81" s="312"/>
      <c r="BQ81" s="312"/>
      <c r="BR81" s="312"/>
      <c r="BS81" s="312"/>
      <c r="BT81" s="312"/>
      <c r="BU81" s="312"/>
      <c r="BV81" s="312"/>
      <c r="BW81" s="312"/>
      <c r="BX81" s="312"/>
      <c r="BY81" s="312"/>
      <c r="BZ81" s="32"/>
      <c r="CA81" s="32"/>
      <c r="CO81" s="429"/>
      <c r="CP81" s="96"/>
      <c r="CQ81" s="96"/>
      <c r="CR81" s="96"/>
      <c r="CS81" s="96"/>
    </row>
    <row r="82" spans="17:97" ht="11.25" customHeight="1">
      <c r="AB82" s="104"/>
      <c r="AC82" s="121" t="s">
        <v>38</v>
      </c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Z82" s="112"/>
      <c r="BA82" s="38"/>
      <c r="BB82" s="38"/>
      <c r="BC82" s="38"/>
      <c r="BD82" s="38"/>
      <c r="BE82" s="38"/>
      <c r="BP82" s="312"/>
      <c r="BQ82" s="312"/>
      <c r="BR82" s="312"/>
      <c r="BS82" s="312"/>
      <c r="BT82" s="312"/>
      <c r="BU82" s="312"/>
      <c r="BV82" s="312"/>
      <c r="BW82" s="312"/>
      <c r="BX82" s="312"/>
      <c r="BY82" s="312"/>
      <c r="BZ82" s="32"/>
      <c r="CA82" s="32"/>
      <c r="CO82" s="429"/>
      <c r="CP82" s="94"/>
      <c r="CQ82" s="96"/>
      <c r="CR82" s="96"/>
      <c r="CS82" s="96"/>
    </row>
    <row r="83" spans="17:97" ht="11.25" customHeight="1">
      <c r="Q83" s="555" t="s">
        <v>34</v>
      </c>
      <c r="R83" s="556"/>
      <c r="S83" s="556"/>
      <c r="T83" s="556"/>
      <c r="U83" s="556"/>
      <c r="V83" s="557"/>
      <c r="W83" s="561" t="s">
        <v>51</v>
      </c>
      <c r="X83" s="561"/>
      <c r="Y83" s="561"/>
      <c r="Z83" s="561"/>
      <c r="AA83" s="561"/>
      <c r="AB83" s="561"/>
      <c r="AC83" s="122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6"/>
      <c r="AZ83" s="120"/>
      <c r="BA83" s="38"/>
      <c r="BB83" s="38"/>
      <c r="BC83" s="38"/>
      <c r="BD83" s="38"/>
      <c r="BE83" s="38"/>
      <c r="BP83" s="313"/>
      <c r="BQ83" s="313"/>
      <c r="BR83" s="313"/>
      <c r="BS83" s="313"/>
      <c r="BT83" s="313"/>
      <c r="BU83" s="313"/>
      <c r="BV83" s="313"/>
      <c r="BW83" s="313"/>
      <c r="BX83" s="313"/>
      <c r="BY83" s="313"/>
      <c r="BZ83" s="32"/>
      <c r="CA83" s="32"/>
      <c r="CO83" s="429"/>
      <c r="CP83" s="96"/>
      <c r="CR83" s="96"/>
      <c r="CS83" s="96"/>
    </row>
    <row r="84" spans="17:97" ht="11.25" customHeight="1">
      <c r="Q84" s="558"/>
      <c r="R84" s="559"/>
      <c r="S84" s="559"/>
      <c r="T84" s="559"/>
      <c r="U84" s="559"/>
      <c r="V84" s="560"/>
      <c r="W84" s="561"/>
      <c r="X84" s="561"/>
      <c r="Y84" s="561"/>
      <c r="Z84" s="561"/>
      <c r="AA84" s="561"/>
      <c r="AB84" s="561"/>
      <c r="AC84" s="121" t="s">
        <v>39</v>
      </c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Z84" s="112"/>
      <c r="BA84" s="38"/>
      <c r="BB84" s="38"/>
      <c r="BC84" s="38"/>
      <c r="BD84" s="38"/>
      <c r="BE84" s="38"/>
      <c r="BP84" s="313"/>
      <c r="BQ84" s="313"/>
      <c r="BR84" s="313"/>
      <c r="BS84" s="313"/>
      <c r="BT84" s="313"/>
      <c r="BU84" s="313"/>
      <c r="BV84" s="313"/>
      <c r="BW84" s="313"/>
      <c r="BX84" s="313"/>
      <c r="BY84" s="313"/>
      <c r="BZ84" s="32"/>
      <c r="CA84" s="32"/>
    </row>
    <row r="85" spans="17:97" ht="11.25" customHeight="1">
      <c r="Q85" s="562"/>
      <c r="R85" s="563"/>
      <c r="S85" s="563"/>
      <c r="T85" s="563"/>
      <c r="U85" s="563"/>
      <c r="V85" s="564"/>
      <c r="W85" s="565"/>
      <c r="X85" s="566"/>
      <c r="Y85" s="566"/>
      <c r="Z85" s="566"/>
      <c r="AA85" s="566"/>
      <c r="AB85" s="567"/>
      <c r="AC85" s="123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5"/>
      <c r="AZ85" s="126"/>
      <c r="BA85" s="38"/>
      <c r="BB85" s="38"/>
      <c r="BC85" s="38"/>
      <c r="BD85" s="38"/>
      <c r="BE85" s="38"/>
      <c r="BP85" s="313"/>
      <c r="BQ85" s="313"/>
      <c r="BR85" s="313"/>
      <c r="BS85" s="313"/>
      <c r="BT85" s="313"/>
      <c r="BU85" s="313"/>
      <c r="BV85" s="313"/>
      <c r="BW85" s="313"/>
      <c r="BX85" s="313"/>
      <c r="BY85" s="313"/>
      <c r="BZ85" s="32"/>
      <c r="CA85" s="32"/>
    </row>
    <row r="86" spans="17:97" ht="11.25" customHeight="1">
      <c r="Q86" s="565"/>
      <c r="R86" s="566"/>
      <c r="S86" s="566"/>
      <c r="T86" s="566"/>
      <c r="U86" s="566"/>
      <c r="V86" s="567"/>
      <c r="W86" s="565"/>
      <c r="X86" s="566"/>
      <c r="Y86" s="566"/>
      <c r="Z86" s="566"/>
      <c r="AA86" s="566"/>
      <c r="AB86" s="567"/>
      <c r="AC86" s="127" t="s">
        <v>40</v>
      </c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9"/>
      <c r="AZ86" s="130"/>
      <c r="BA86" s="38"/>
      <c r="BB86" s="38"/>
      <c r="BC86" s="38"/>
      <c r="BD86" s="38"/>
      <c r="BE86" s="38"/>
      <c r="BY86" s="32"/>
      <c r="BZ86" s="32"/>
      <c r="CA86" s="32"/>
    </row>
    <row r="87" spans="17:97" ht="11.25" customHeight="1">
      <c r="Q87" s="565"/>
      <c r="R87" s="566"/>
      <c r="S87" s="566"/>
      <c r="T87" s="566"/>
      <c r="U87" s="566"/>
      <c r="V87" s="567"/>
      <c r="W87" s="565"/>
      <c r="X87" s="566"/>
      <c r="Y87" s="566"/>
      <c r="Z87" s="566"/>
      <c r="AA87" s="566"/>
      <c r="AB87" s="567"/>
      <c r="AC87" s="122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6"/>
      <c r="AZ87" s="120"/>
      <c r="BA87" s="38"/>
      <c r="BB87" s="38"/>
      <c r="BC87" s="38"/>
      <c r="BD87" s="38"/>
      <c r="BE87" s="38"/>
      <c r="BY87" s="38"/>
      <c r="BZ87" s="32"/>
      <c r="CA87" s="32"/>
    </row>
    <row r="88" spans="17:97" ht="11.25" customHeight="1">
      <c r="Q88" s="565"/>
      <c r="R88" s="566"/>
      <c r="S88" s="566"/>
      <c r="T88" s="566"/>
      <c r="U88" s="566"/>
      <c r="V88" s="567"/>
      <c r="W88" s="565"/>
      <c r="X88" s="566"/>
      <c r="Y88" s="566"/>
      <c r="Z88" s="566"/>
      <c r="AA88" s="566"/>
      <c r="AB88" s="567"/>
      <c r="AC88" s="121" t="s">
        <v>41</v>
      </c>
      <c r="AD88" s="38"/>
      <c r="AE88" s="38"/>
      <c r="AF88" s="38"/>
      <c r="AG88" s="38"/>
      <c r="AH88" s="38"/>
      <c r="AI88" s="38" t="s">
        <v>15</v>
      </c>
      <c r="AJ88" s="38"/>
      <c r="AK88" s="38"/>
      <c r="AL88" s="38"/>
      <c r="AM88" s="38"/>
      <c r="AN88" s="38"/>
      <c r="AO88" s="38"/>
      <c r="AP88" s="38"/>
      <c r="AQ88" s="38" t="s">
        <v>16</v>
      </c>
      <c r="AR88" s="38"/>
      <c r="AS88" s="38"/>
      <c r="AT88" s="38"/>
      <c r="AU88" s="38"/>
      <c r="AV88" s="38"/>
      <c r="AW88" s="38"/>
      <c r="AX88" s="38"/>
      <c r="AZ88" s="112"/>
      <c r="BA88" s="38"/>
      <c r="BB88" s="38"/>
      <c r="BC88" s="38"/>
      <c r="BD88" s="38"/>
      <c r="BE88" s="38"/>
      <c r="BY88" s="32"/>
      <c r="BZ88" s="32"/>
      <c r="CA88" s="32"/>
    </row>
    <row r="89" spans="17:97" ht="11.25" customHeight="1">
      <c r="Q89" s="568"/>
      <c r="R89" s="569"/>
      <c r="S89" s="569"/>
      <c r="T89" s="569"/>
      <c r="U89" s="569"/>
      <c r="V89" s="570"/>
      <c r="W89" s="568"/>
      <c r="X89" s="569"/>
      <c r="Y89" s="569"/>
      <c r="Z89" s="569"/>
      <c r="AA89" s="569"/>
      <c r="AB89" s="570"/>
      <c r="AC89" s="123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5"/>
      <c r="AZ89" s="126"/>
      <c r="BA89" s="38"/>
      <c r="BB89" s="38"/>
      <c r="BC89" s="38"/>
      <c r="BD89" s="38"/>
      <c r="BE89" s="38"/>
      <c r="BV89" s="48"/>
      <c r="BW89" s="94"/>
      <c r="BX89" s="96"/>
      <c r="BY89" s="38"/>
      <c r="BZ89" s="32"/>
      <c r="CA89" s="32"/>
    </row>
    <row r="90" spans="17:97" ht="11.25" customHeight="1"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W90" s="48"/>
      <c r="BX90" s="96"/>
      <c r="BY90" s="32"/>
      <c r="BZ90" s="32"/>
      <c r="CA90" s="32"/>
    </row>
    <row r="91" spans="17:97" ht="11.25" customHeight="1"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BY91" s="38"/>
      <c r="BZ91" s="32"/>
      <c r="CA91" s="32"/>
    </row>
    <row r="92" spans="17:97" ht="11.25" customHeight="1">
      <c r="BY92" s="32"/>
      <c r="BZ92" s="32"/>
      <c r="CA92" s="32"/>
    </row>
    <row r="93" spans="17:97" ht="11.25" customHeight="1">
      <c r="BY93" s="38"/>
      <c r="BZ93" s="32"/>
      <c r="CA93" s="32"/>
    </row>
    <row r="94" spans="17:97" ht="11.25" customHeight="1">
      <c r="BY94" s="32"/>
      <c r="BZ94" s="32"/>
      <c r="CA94" s="32"/>
    </row>
    <row r="95" spans="17:97" ht="11.25" customHeight="1">
      <c r="BY95" s="38"/>
      <c r="BZ95" s="32"/>
      <c r="CA95" s="32"/>
    </row>
    <row r="96" spans="17:97" ht="11.25" customHeight="1">
      <c r="BY96" s="32"/>
      <c r="BZ96" s="32"/>
      <c r="CA96" s="32"/>
    </row>
    <row r="97" spans="77:79" ht="11.25" customHeight="1">
      <c r="BY97" s="38"/>
      <c r="BZ97" s="32"/>
      <c r="CA97" s="32"/>
    </row>
    <row r="98" spans="77:79" ht="11.25" customHeight="1">
      <c r="BY98" s="32"/>
      <c r="BZ98" s="32"/>
      <c r="CA98" s="32"/>
    </row>
    <row r="99" spans="77:79" ht="11.25" customHeight="1">
      <c r="BZ99" s="32"/>
      <c r="CA99" s="32"/>
    </row>
    <row r="100" spans="77:79" ht="11.25" customHeight="1">
      <c r="BZ100" s="32"/>
      <c r="CA100" s="32"/>
    </row>
    <row r="101" spans="77:79" ht="11.25" customHeight="1">
      <c r="BZ101" s="32"/>
      <c r="CA101" s="32"/>
    </row>
    <row r="102" spans="77:79" ht="11.25" customHeight="1">
      <c r="BZ102" s="32"/>
      <c r="CA102" s="32"/>
    </row>
    <row r="103" spans="77:79" ht="11.25" customHeight="1">
      <c r="BZ103" s="32"/>
      <c r="CA103" s="32"/>
    </row>
    <row r="104" spans="77:79" ht="11.25" customHeight="1">
      <c r="BZ104" s="32"/>
      <c r="CA104" s="32"/>
    </row>
    <row r="105" spans="77:79" ht="11.25" customHeight="1">
      <c r="BZ105" s="32"/>
      <c r="CA105" s="32"/>
    </row>
    <row r="106" spans="77:79" ht="11.25" customHeight="1">
      <c r="BZ106" s="32"/>
      <c r="CA106" s="32"/>
    </row>
    <row r="107" spans="77:79" ht="11.25" customHeight="1">
      <c r="BZ107" s="32"/>
      <c r="CA107" s="32"/>
    </row>
  </sheetData>
  <sheetProtection algorithmName="SHA-512" hashValue="sfdaBNdqVaWwDllbiFyt7maUzB/ewuPvX+chj7TciZCK8eSfDsZ32bkOpxnErebPjbKNz9G/zVUi/DoyEcwrtQ==" saltValue="aUAWuJqTxA9LNDShFtyNeQ==" spinCount="100000" sheet="1" formatCells="0"/>
  <mergeCells count="228">
    <mergeCell ref="BP80:BY82"/>
    <mergeCell ref="CO80:CO83"/>
    <mergeCell ref="Q83:V84"/>
    <mergeCell ref="W83:AB84"/>
    <mergeCell ref="BP83:BY85"/>
    <mergeCell ref="Q85:V89"/>
    <mergeCell ref="W85:AB89"/>
    <mergeCell ref="R76:R77"/>
    <mergeCell ref="S76:AB77"/>
    <mergeCell ref="AC76:AH76"/>
    <mergeCell ref="AI76:AN76"/>
    <mergeCell ref="AO76:AT76"/>
    <mergeCell ref="AU76:AZ76"/>
    <mergeCell ref="BT73:BT75"/>
    <mergeCell ref="BU73:BU75"/>
    <mergeCell ref="BV73:BV75"/>
    <mergeCell ref="B74:F77"/>
    <mergeCell ref="G74:H75"/>
    <mergeCell ref="I74:Q75"/>
    <mergeCell ref="S74:AB75"/>
    <mergeCell ref="AC74:AZ75"/>
    <mergeCell ref="H76:H77"/>
    <mergeCell ref="I76:Q77"/>
    <mergeCell ref="B73:BA73"/>
    <mergeCell ref="BM73:BO75"/>
    <mergeCell ref="BP73:BP75"/>
    <mergeCell ref="BQ73:BQ75"/>
    <mergeCell ref="BR73:BR75"/>
    <mergeCell ref="BS73:BS75"/>
    <mergeCell ref="BP77:BY79"/>
    <mergeCell ref="BP67:BP69"/>
    <mergeCell ref="BQ67:BQ69"/>
    <mergeCell ref="BV67:BV69"/>
    <mergeCell ref="Y69:AC69"/>
    <mergeCell ref="AP69:AT69"/>
    <mergeCell ref="AO67:AU68"/>
    <mergeCell ref="AV67:BA69"/>
    <mergeCell ref="BB67:BB69"/>
    <mergeCell ref="BM67:BO69"/>
    <mergeCell ref="BT70:BT72"/>
    <mergeCell ref="BU70:BU72"/>
    <mergeCell ref="BV70:BV72"/>
    <mergeCell ref="Y72:AC72"/>
    <mergeCell ref="AP72:AT72"/>
    <mergeCell ref="AO70:AU71"/>
    <mergeCell ref="AV70:BA72"/>
    <mergeCell ref="BB70:BB72"/>
    <mergeCell ref="BM70:BO72"/>
    <mergeCell ref="BP70:BP72"/>
    <mergeCell ref="BQ70:BQ72"/>
    <mergeCell ref="A70:A72"/>
    <mergeCell ref="X70:AD71"/>
    <mergeCell ref="AE70:AI72"/>
    <mergeCell ref="AJ70:AN72"/>
    <mergeCell ref="BR67:BR69"/>
    <mergeCell ref="BU64:BU66"/>
    <mergeCell ref="BV64:BV66"/>
    <mergeCell ref="Y66:AC66"/>
    <mergeCell ref="AP66:AT66"/>
    <mergeCell ref="A67:A69"/>
    <mergeCell ref="X67:AD68"/>
    <mergeCell ref="AE67:AI69"/>
    <mergeCell ref="AJ67:AN69"/>
    <mergeCell ref="BM64:BO66"/>
    <mergeCell ref="BP64:BP66"/>
    <mergeCell ref="BQ64:BQ66"/>
    <mergeCell ref="BR64:BR66"/>
    <mergeCell ref="BS64:BS66"/>
    <mergeCell ref="BT64:BT66"/>
    <mergeCell ref="BU67:BU69"/>
    <mergeCell ref="BS67:BS69"/>
    <mergeCell ref="BT67:BT69"/>
    <mergeCell ref="BR70:BR72"/>
    <mergeCell ref="BS70:BS72"/>
    <mergeCell ref="D61:W63"/>
    <mergeCell ref="CO63:CS65"/>
    <mergeCell ref="A64:A66"/>
    <mergeCell ref="X64:AD65"/>
    <mergeCell ref="AE64:AI66"/>
    <mergeCell ref="AJ64:AN66"/>
    <mergeCell ref="AO64:AU65"/>
    <mergeCell ref="AV64:BA66"/>
    <mergeCell ref="BB64:BB66"/>
    <mergeCell ref="BR61:BR63"/>
    <mergeCell ref="BS61:BS63"/>
    <mergeCell ref="BT61:BT63"/>
    <mergeCell ref="BU61:BU63"/>
    <mergeCell ref="BV61:BV63"/>
    <mergeCell ref="Y63:AC63"/>
    <mergeCell ref="AP63:AT63"/>
    <mergeCell ref="AO61:AU62"/>
    <mergeCell ref="AV61:BA63"/>
    <mergeCell ref="BB61:BB63"/>
    <mergeCell ref="BM61:BO63"/>
    <mergeCell ref="BP61:BP63"/>
    <mergeCell ref="BQ61:BQ63"/>
    <mergeCell ref="A61:A63"/>
    <mergeCell ref="X61:AD62"/>
    <mergeCell ref="AE61:AI63"/>
    <mergeCell ref="AJ61:AN63"/>
    <mergeCell ref="BS58:BS60"/>
    <mergeCell ref="BT58:BT60"/>
    <mergeCell ref="BU58:BU60"/>
    <mergeCell ref="BV58:BV60"/>
    <mergeCell ref="Y60:AC60"/>
    <mergeCell ref="AP60:AT60"/>
    <mergeCell ref="AV58:BA60"/>
    <mergeCell ref="BB58:BB60"/>
    <mergeCell ref="BM58:BO60"/>
    <mergeCell ref="BP58:BP60"/>
    <mergeCell ref="BQ58:BQ60"/>
    <mergeCell ref="BR58:BR60"/>
    <mergeCell ref="BT56:BT57"/>
    <mergeCell ref="BU56:BU57"/>
    <mergeCell ref="BV56:BV57"/>
    <mergeCell ref="A58:A60"/>
    <mergeCell ref="X58:AD59"/>
    <mergeCell ref="AE58:AI60"/>
    <mergeCell ref="AJ58:AN60"/>
    <mergeCell ref="AO58:AU59"/>
    <mergeCell ref="AV56:BA57"/>
    <mergeCell ref="BB56:BB57"/>
    <mergeCell ref="BP56:BP57"/>
    <mergeCell ref="BQ56:BQ57"/>
    <mergeCell ref="BR56:BR57"/>
    <mergeCell ref="BS56:BS57"/>
    <mergeCell ref="X56:AD57"/>
    <mergeCell ref="AE56:AI57"/>
    <mergeCell ref="AJ56:AN57"/>
    <mergeCell ref="AO56:AU57"/>
    <mergeCell ref="D56:W57"/>
    <mergeCell ref="D58:W60"/>
    <mergeCell ref="U54:AN55"/>
    <mergeCell ref="B55:G55"/>
    <mergeCell ref="H55:T55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Z52:BA52"/>
    <mergeCell ref="AL42:AN43"/>
    <mergeCell ref="AO42:AR43"/>
    <mergeCell ref="AS42:BA43"/>
    <mergeCell ref="AO39:AP40"/>
    <mergeCell ref="AQ39:AR40"/>
    <mergeCell ref="AS39:AX40"/>
    <mergeCell ref="AI39:AJ40"/>
    <mergeCell ref="AK39:AL40"/>
    <mergeCell ref="AM39:AN40"/>
    <mergeCell ref="R42:S43"/>
    <mergeCell ref="T42:U43"/>
    <mergeCell ref="V42:W43"/>
    <mergeCell ref="X42:Y43"/>
    <mergeCell ref="Z42:AA43"/>
    <mergeCell ref="W39:X40"/>
    <mergeCell ref="Y39:Z40"/>
    <mergeCell ref="AA39:AH40"/>
    <mergeCell ref="AB42:AC43"/>
    <mergeCell ref="AE42:AG43"/>
    <mergeCell ref="AH42:AK43"/>
    <mergeCell ref="Q39:R40"/>
    <mergeCell ref="S39:T40"/>
    <mergeCell ref="U39:V40"/>
    <mergeCell ref="BD30:BP31"/>
    <mergeCell ref="C25:AA25"/>
    <mergeCell ref="C15:X17"/>
    <mergeCell ref="AI16:AK17"/>
    <mergeCell ref="AL16:AZ17"/>
    <mergeCell ref="AD18:AI19"/>
    <mergeCell ref="AJ18:AZ19"/>
    <mergeCell ref="C19:AA24"/>
    <mergeCell ref="AD20:AI21"/>
    <mergeCell ref="AJ20:AZ21"/>
    <mergeCell ref="AD22:AI23"/>
    <mergeCell ref="AJ22:AZ23"/>
    <mergeCell ref="BT10:BX10"/>
    <mergeCell ref="BD11:BG12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U1:W1"/>
    <mergeCell ref="X1:Y2"/>
    <mergeCell ref="AE1:AY1"/>
    <mergeCell ref="B4:E4"/>
    <mergeCell ref="F4:J4"/>
    <mergeCell ref="K4:O4"/>
    <mergeCell ref="P4:Z4"/>
    <mergeCell ref="AA4:AE4"/>
    <mergeCell ref="B1:G2"/>
    <mergeCell ref="H1:J2"/>
    <mergeCell ref="K1:M1"/>
    <mergeCell ref="N1:O2"/>
    <mergeCell ref="P1:R1"/>
    <mergeCell ref="S1:T2"/>
    <mergeCell ref="D64:W66"/>
    <mergeCell ref="D67:W69"/>
    <mergeCell ref="D70:W72"/>
    <mergeCell ref="Y16:Z17"/>
    <mergeCell ref="B5:E8"/>
    <mergeCell ref="F5:J8"/>
    <mergeCell ref="K5:O8"/>
    <mergeCell ref="P5:Z8"/>
    <mergeCell ref="AA5:AE8"/>
    <mergeCell ref="B10:BA12"/>
    <mergeCell ref="AD24:AI25"/>
    <mergeCell ref="AJ24:AZ25"/>
    <mergeCell ref="C27:AZ28"/>
    <mergeCell ref="C30:L31"/>
    <mergeCell ref="M30:AZ31"/>
    <mergeCell ref="C33:L34"/>
    <mergeCell ref="M33:X34"/>
    <mergeCell ref="Y33:AZ34"/>
    <mergeCell ref="C36:L37"/>
    <mergeCell ref="M36:AZ37"/>
    <mergeCell ref="C39:L40"/>
    <mergeCell ref="M39:P40"/>
    <mergeCell ref="C42:L43"/>
    <mergeCell ref="N42:Q43"/>
  </mergeCells>
  <phoneticPr fontId="2"/>
  <conditionalFormatting sqref="B58:C72">
    <cfRule type="cellIs" dxfId="14" priority="10" operator="equal">
      <formula>0</formula>
    </cfRule>
  </conditionalFormatting>
  <conditionalFormatting sqref="B55:G55">
    <cfRule type="cellIs" dxfId="13" priority="13" operator="greaterThan">
      <formula>0</formula>
    </cfRule>
  </conditionalFormatting>
  <conditionalFormatting sqref="B73:BA73">
    <cfRule type="cellIs" dxfId="12" priority="7" operator="greaterThanOrEqual">
      <formula>11</formula>
    </cfRule>
  </conditionalFormatting>
  <conditionalFormatting sqref="D58 D61 D64 D67 D70">
    <cfRule type="expression" dxfId="11" priority="9">
      <formula>NOT(COUNTIF(INDIRECT(#REF!),D58))</formula>
    </cfRule>
  </conditionalFormatting>
  <conditionalFormatting sqref="G46 AA46 G49 AA49">
    <cfRule type="containsBlanks" dxfId="10" priority="3">
      <formula>LEN(TRIM(G46))=0</formula>
    </cfRule>
  </conditionalFormatting>
  <conditionalFormatting sqref="N46">
    <cfRule type="containsBlanks" dxfId="9" priority="1">
      <formula>LEN(TRIM(N46))=0</formula>
    </cfRule>
  </conditionalFormatting>
  <conditionalFormatting sqref="X58:AD72">
    <cfRule type="cellIs" dxfId="8" priority="8" operator="lessThanOrEqual">
      <formula>#REF!</formula>
    </cfRule>
  </conditionalFormatting>
  <conditionalFormatting sqref="Y33:AZ34">
    <cfRule type="expression" dxfId="7" priority="5">
      <formula>$M$33="その他"</formula>
    </cfRule>
  </conditionalFormatting>
  <conditionalFormatting sqref="AI46 N49 AI49">
    <cfRule type="containsBlanks" dxfId="6" priority="2">
      <formula>LEN(TRIM(N46))=0</formula>
    </cfRule>
  </conditionalFormatting>
  <conditionalFormatting sqref="AK13 AP13 AU13 M30 M33 M36 Q39 U39 Y39 AI39 AM39 AQ39 R42 V42 Z42 AE42">
    <cfRule type="containsBlanks" dxfId="5" priority="19">
      <formula>LEN(TRIM(M13))=0</formula>
    </cfRule>
  </conditionalFormatting>
  <conditionalFormatting sqref="AL16 AJ18 AJ20 AJ22 AJ24">
    <cfRule type="containsBlanks" dxfId="4" priority="4">
      <formula>LEN(TRIM(AJ16))=0</formula>
    </cfRule>
  </conditionalFormatting>
  <conditionalFormatting sqref="AL42">
    <cfRule type="containsBlanks" dxfId="3" priority="11">
      <formula>LEN(TRIM(AL42))=0</formula>
    </cfRule>
  </conditionalFormatting>
  <conditionalFormatting sqref="BP58 BP61 BP64 BP67 BP70 BP73">
    <cfRule type="expression" dxfId="2" priority="18" stopIfTrue="1">
      <formula>NOT(COUNTIF(INDIRECT(#REF!),BP58))</formula>
    </cfRule>
  </conditionalFormatting>
  <conditionalFormatting sqref="BP58:BP75">
    <cfRule type="duplicateValues" dxfId="1" priority="20"/>
  </conditionalFormatting>
  <dataValidations count="11">
    <dataValidation type="list" allowBlank="1" showInputMessage="1" showErrorMessage="1" sqref="AP13:AR13 U39:V41 AM39:AN41 V42:W43 P1:R1" xr:uid="{00000000-0002-0000-0000-000000000000}">
      <formula1>"　,1,2,3,4,5,6,7,8,9,10,11,12"</formula1>
    </dataValidation>
    <dataValidation type="list" allowBlank="1" showInputMessage="1" showErrorMessage="1" sqref="AU13:AW13 Y39:Z41 AQ39:AR41 Z42:AA43 U1:W1" xr:uid="{00000000-0002-0000-0000-000001000000}">
      <formula1>"　,1,2,3,4,5,6,7,8,9,10,11,12,13,14,15,16,17,18,19,20,21,22,23,24,25,26,27,28,29,30,31"</formula1>
    </dataValidation>
    <dataValidation type="list" allowBlank="1" showInputMessage="1" showErrorMessage="1" sqref="K1:M1 AI41:AJ41 Q41:R41" xr:uid="{00000000-0002-0000-0000-000002000000}">
      <formula1>"　,5,6,7,8,9,10"</formula1>
    </dataValidation>
    <dataValidation type="list" allowBlank="1" showInputMessage="1" showErrorMessage="1" sqref="BI8" xr:uid="{00000000-0002-0000-0000-000003000000}">
      <formula1>"指定した日付を記入,今日の日付を記入"</formula1>
    </dataValidation>
    <dataValidation type="list" allowBlank="1" showInputMessage="1" showErrorMessage="1" sqref="AS42" xr:uid="{00000000-0002-0000-0000-000004000000}">
      <formula1>"　,(お昼休憩のため12時～13時は使用していない)"</formula1>
    </dataValidation>
    <dataValidation type="list" allowBlank="1" showInputMessage="1" showErrorMessage="1" sqref="AE42:AG43 AL42:AN43" xr:uid="{00000000-0002-0000-0000-000005000000}">
      <formula1>"　,8,9,10,11,12,13,14,15,16,17,18,19,20,21,22,23,0,1,2,3,4,5,6,7"</formula1>
    </dataValidation>
    <dataValidation type="list" allowBlank="1" showInputMessage="1" showErrorMessage="1" sqref="AV58:BA72" xr:uid="{00000000-0002-0000-0000-000006000000}">
      <formula1>担当者</formula1>
    </dataValidation>
    <dataValidation type="list" showInputMessage="1" showErrorMessage="1" sqref="B55" xr:uid="{00000000-0002-0000-0000-000007000000}">
      <formula1>減免率</formula1>
    </dataValidation>
    <dataValidation operator="greaterThanOrEqual" allowBlank="1" showInputMessage="1" showErrorMessage="1" sqref="B58:C72" xr:uid="{00000000-0002-0000-0000-000008000000}"/>
    <dataValidation type="list" allowBlank="1" showInputMessage="1" showErrorMessage="1" sqref="M33:X34" xr:uid="{00000000-0002-0000-0000-000009000000}">
      <formula1>" 　,製品の性能評価,客先クレーム対策,試作,新製品開発,海外規格評価,その他"</formula1>
    </dataValidation>
    <dataValidation type="list" allowBlank="1" showInputMessage="1" showErrorMessage="1" sqref="AK13:AM13 Q39:R40 AI39:AJ40 R42:S43" xr:uid="{51FA6B90-F65E-494E-A954-AA2273A94AC2}">
      <formula1>"　,8,9,10,11,12"</formula1>
    </dataValidation>
  </dataValidations>
  <hyperlinks>
    <hyperlink ref="BD33" r:id="rId1" xr:uid="{00000000-0004-0000-0000-000000000000}"/>
  </hyperlinks>
  <printOptions horizontalCentered="1"/>
  <pageMargins left="0.19685039370078741" right="0.19685039370078741" top="0.19685039370078741" bottom="0.19685039370078741" header="0.31496062992125984" footer="0.31496062992125984"/>
  <pageSetup paperSize="9" scale="89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000-00000A000000}">
          <x14:formula1>
            <xm:f>プルダウン用シート!$F$2:$F$103</xm:f>
          </x14:formula1>
          <xm:sqref>AJ58:AN72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  <pageSetUpPr fitToPage="1"/>
  </sheetPr>
  <dimension ref="A1:P65"/>
  <sheetViews>
    <sheetView view="pageBreakPreview" topLeftCell="C1" zoomScale="115" zoomScaleNormal="170" zoomScaleSheetLayoutView="115" workbookViewId="0">
      <selection activeCell="J9" sqref="J9"/>
    </sheetView>
  </sheetViews>
  <sheetFormatPr defaultRowHeight="13.2"/>
  <cols>
    <col min="1" max="1" width="24.21875" style="132" hidden="1" customWidth="1"/>
    <col min="2" max="2" width="5" style="132" hidden="1" customWidth="1"/>
    <col min="3" max="3" width="41.88671875" style="132" bestFit="1" customWidth="1"/>
    <col min="4" max="4" width="9" style="144"/>
    <col min="5" max="6" width="9" style="145" customWidth="1"/>
    <col min="7" max="7" width="3.109375" style="146" customWidth="1"/>
    <col min="8" max="8" width="9" style="150" hidden="1" customWidth="1"/>
    <col min="9" max="9" width="9" style="132" hidden="1" customWidth="1"/>
    <col min="10" max="10" width="37.44140625" style="132" customWidth="1"/>
    <col min="11" max="11" width="2.21875" style="132" customWidth="1"/>
    <col min="12" max="243" width="9" style="132"/>
    <col min="244" max="244" width="11.6640625" style="132" bestFit="1" customWidth="1"/>
    <col min="245" max="245" width="5" style="132" customWidth="1"/>
    <col min="246" max="247" width="9" style="132"/>
    <col min="248" max="248" width="5" style="132" customWidth="1"/>
    <col min="249" max="249" width="24.21875" style="132" bestFit="1" customWidth="1"/>
    <col min="250" max="250" width="5" style="132" customWidth="1"/>
    <col min="251" max="251" width="41.88671875" style="132" bestFit="1" customWidth="1"/>
    <col min="252" max="252" width="9" style="132"/>
    <col min="253" max="253" width="5" style="132" customWidth="1"/>
    <col min="254" max="254" width="22.21875" style="132" bestFit="1" customWidth="1"/>
    <col min="255" max="255" width="5" style="132" customWidth="1"/>
    <col min="256" max="256" width="34" style="132" bestFit="1" customWidth="1"/>
    <col min="257" max="257" width="5" style="132" customWidth="1"/>
    <col min="258" max="258" width="44.88671875" style="132" bestFit="1" customWidth="1"/>
    <col min="259" max="260" width="9" style="132"/>
    <col min="261" max="261" width="16.33203125" style="132" bestFit="1" customWidth="1"/>
    <col min="262" max="499" width="9" style="132"/>
    <col min="500" max="500" width="11.6640625" style="132" bestFit="1" customWidth="1"/>
    <col min="501" max="501" width="5" style="132" customWidth="1"/>
    <col min="502" max="503" width="9" style="132"/>
    <col min="504" max="504" width="5" style="132" customWidth="1"/>
    <col min="505" max="505" width="24.21875" style="132" bestFit="1" customWidth="1"/>
    <col min="506" max="506" width="5" style="132" customWidth="1"/>
    <col min="507" max="507" width="41.88671875" style="132" bestFit="1" customWidth="1"/>
    <col min="508" max="508" width="9" style="132"/>
    <col min="509" max="509" width="5" style="132" customWidth="1"/>
    <col min="510" max="510" width="22.21875" style="132" bestFit="1" customWidth="1"/>
    <col min="511" max="511" width="5" style="132" customWidth="1"/>
    <col min="512" max="512" width="34" style="132" bestFit="1" customWidth="1"/>
    <col min="513" max="513" width="5" style="132" customWidth="1"/>
    <col min="514" max="514" width="44.88671875" style="132" bestFit="1" customWidth="1"/>
    <col min="515" max="516" width="9" style="132"/>
    <col min="517" max="517" width="16.33203125" style="132" bestFit="1" customWidth="1"/>
    <col min="518" max="755" width="9" style="132"/>
    <col min="756" max="756" width="11.6640625" style="132" bestFit="1" customWidth="1"/>
    <col min="757" max="757" width="5" style="132" customWidth="1"/>
    <col min="758" max="759" width="9" style="132"/>
    <col min="760" max="760" width="5" style="132" customWidth="1"/>
    <col min="761" max="761" width="24.21875" style="132" bestFit="1" customWidth="1"/>
    <col min="762" max="762" width="5" style="132" customWidth="1"/>
    <col min="763" max="763" width="41.88671875" style="132" bestFit="1" customWidth="1"/>
    <col min="764" max="764" width="9" style="132"/>
    <col min="765" max="765" width="5" style="132" customWidth="1"/>
    <col min="766" max="766" width="22.21875" style="132" bestFit="1" customWidth="1"/>
    <col min="767" max="767" width="5" style="132" customWidth="1"/>
    <col min="768" max="768" width="34" style="132" bestFit="1" customWidth="1"/>
    <col min="769" max="769" width="5" style="132" customWidth="1"/>
    <col min="770" max="770" width="44.88671875" style="132" bestFit="1" customWidth="1"/>
    <col min="771" max="772" width="9" style="132"/>
    <col min="773" max="773" width="16.33203125" style="132" bestFit="1" customWidth="1"/>
    <col min="774" max="1011" width="9" style="132"/>
    <col min="1012" max="1012" width="11.6640625" style="132" bestFit="1" customWidth="1"/>
    <col min="1013" max="1013" width="5" style="132" customWidth="1"/>
    <col min="1014" max="1015" width="9" style="132"/>
    <col min="1016" max="1016" width="5" style="132" customWidth="1"/>
    <col min="1017" max="1017" width="24.21875" style="132" bestFit="1" customWidth="1"/>
    <col min="1018" max="1018" width="5" style="132" customWidth="1"/>
    <col min="1019" max="1019" width="41.88671875" style="132" bestFit="1" customWidth="1"/>
    <col min="1020" max="1020" width="9" style="132"/>
    <col min="1021" max="1021" width="5" style="132" customWidth="1"/>
    <col min="1022" max="1022" width="22.21875" style="132" bestFit="1" customWidth="1"/>
    <col min="1023" max="1023" width="5" style="132" customWidth="1"/>
    <col min="1024" max="1024" width="34" style="132" bestFit="1" customWidth="1"/>
    <col min="1025" max="1025" width="5" style="132" customWidth="1"/>
    <col min="1026" max="1026" width="44.88671875" style="132" bestFit="1" customWidth="1"/>
    <col min="1027" max="1028" width="9" style="132"/>
    <col min="1029" max="1029" width="16.33203125" style="132" bestFit="1" customWidth="1"/>
    <col min="1030" max="1267" width="9" style="132"/>
    <col min="1268" max="1268" width="11.6640625" style="132" bestFit="1" customWidth="1"/>
    <col min="1269" max="1269" width="5" style="132" customWidth="1"/>
    <col min="1270" max="1271" width="9" style="132"/>
    <col min="1272" max="1272" width="5" style="132" customWidth="1"/>
    <col min="1273" max="1273" width="24.21875" style="132" bestFit="1" customWidth="1"/>
    <col min="1274" max="1274" width="5" style="132" customWidth="1"/>
    <col min="1275" max="1275" width="41.88671875" style="132" bestFit="1" customWidth="1"/>
    <col min="1276" max="1276" width="9" style="132"/>
    <col min="1277" max="1277" width="5" style="132" customWidth="1"/>
    <col min="1278" max="1278" width="22.21875" style="132" bestFit="1" customWidth="1"/>
    <col min="1279" max="1279" width="5" style="132" customWidth="1"/>
    <col min="1280" max="1280" width="34" style="132" bestFit="1" customWidth="1"/>
    <col min="1281" max="1281" width="5" style="132" customWidth="1"/>
    <col min="1282" max="1282" width="44.88671875" style="132" bestFit="1" customWidth="1"/>
    <col min="1283" max="1284" width="9" style="132"/>
    <col min="1285" max="1285" width="16.33203125" style="132" bestFit="1" customWidth="1"/>
    <col min="1286" max="1523" width="9" style="132"/>
    <col min="1524" max="1524" width="11.6640625" style="132" bestFit="1" customWidth="1"/>
    <col min="1525" max="1525" width="5" style="132" customWidth="1"/>
    <col min="1526" max="1527" width="9" style="132"/>
    <col min="1528" max="1528" width="5" style="132" customWidth="1"/>
    <col min="1529" max="1529" width="24.21875" style="132" bestFit="1" customWidth="1"/>
    <col min="1530" max="1530" width="5" style="132" customWidth="1"/>
    <col min="1531" max="1531" width="41.88671875" style="132" bestFit="1" customWidth="1"/>
    <col min="1532" max="1532" width="9" style="132"/>
    <col min="1533" max="1533" width="5" style="132" customWidth="1"/>
    <col min="1534" max="1534" width="22.21875" style="132" bestFit="1" customWidth="1"/>
    <col min="1535" max="1535" width="5" style="132" customWidth="1"/>
    <col min="1536" max="1536" width="34" style="132" bestFit="1" customWidth="1"/>
    <col min="1537" max="1537" width="5" style="132" customWidth="1"/>
    <col min="1538" max="1538" width="44.88671875" style="132" bestFit="1" customWidth="1"/>
    <col min="1539" max="1540" width="9" style="132"/>
    <col min="1541" max="1541" width="16.33203125" style="132" bestFit="1" customWidth="1"/>
    <col min="1542" max="1779" width="9" style="132"/>
    <col min="1780" max="1780" width="11.6640625" style="132" bestFit="1" customWidth="1"/>
    <col min="1781" max="1781" width="5" style="132" customWidth="1"/>
    <col min="1782" max="1783" width="9" style="132"/>
    <col min="1784" max="1784" width="5" style="132" customWidth="1"/>
    <col min="1785" max="1785" width="24.21875" style="132" bestFit="1" customWidth="1"/>
    <col min="1786" max="1786" width="5" style="132" customWidth="1"/>
    <col min="1787" max="1787" width="41.88671875" style="132" bestFit="1" customWidth="1"/>
    <col min="1788" max="1788" width="9" style="132"/>
    <col min="1789" max="1789" width="5" style="132" customWidth="1"/>
    <col min="1790" max="1790" width="22.21875" style="132" bestFit="1" customWidth="1"/>
    <col min="1791" max="1791" width="5" style="132" customWidth="1"/>
    <col min="1792" max="1792" width="34" style="132" bestFit="1" customWidth="1"/>
    <col min="1793" max="1793" width="5" style="132" customWidth="1"/>
    <col min="1794" max="1794" width="44.88671875" style="132" bestFit="1" customWidth="1"/>
    <col min="1795" max="1796" width="9" style="132"/>
    <col min="1797" max="1797" width="16.33203125" style="132" bestFit="1" customWidth="1"/>
    <col min="1798" max="2035" width="9" style="132"/>
    <col min="2036" max="2036" width="11.6640625" style="132" bestFit="1" customWidth="1"/>
    <col min="2037" max="2037" width="5" style="132" customWidth="1"/>
    <col min="2038" max="2039" width="9" style="132"/>
    <col min="2040" max="2040" width="5" style="132" customWidth="1"/>
    <col min="2041" max="2041" width="24.21875" style="132" bestFit="1" customWidth="1"/>
    <col min="2042" max="2042" width="5" style="132" customWidth="1"/>
    <col min="2043" max="2043" width="41.88671875" style="132" bestFit="1" customWidth="1"/>
    <col min="2044" max="2044" width="9" style="132"/>
    <col min="2045" max="2045" width="5" style="132" customWidth="1"/>
    <col min="2046" max="2046" width="22.21875" style="132" bestFit="1" customWidth="1"/>
    <col min="2047" max="2047" width="5" style="132" customWidth="1"/>
    <col min="2048" max="2048" width="34" style="132" bestFit="1" customWidth="1"/>
    <col min="2049" max="2049" width="5" style="132" customWidth="1"/>
    <col min="2050" max="2050" width="44.88671875" style="132" bestFit="1" customWidth="1"/>
    <col min="2051" max="2052" width="9" style="132"/>
    <col min="2053" max="2053" width="16.33203125" style="132" bestFit="1" customWidth="1"/>
    <col min="2054" max="2291" width="9" style="132"/>
    <col min="2292" max="2292" width="11.6640625" style="132" bestFit="1" customWidth="1"/>
    <col min="2293" max="2293" width="5" style="132" customWidth="1"/>
    <col min="2294" max="2295" width="9" style="132"/>
    <col min="2296" max="2296" width="5" style="132" customWidth="1"/>
    <col min="2297" max="2297" width="24.21875" style="132" bestFit="1" customWidth="1"/>
    <col min="2298" max="2298" width="5" style="132" customWidth="1"/>
    <col min="2299" max="2299" width="41.88671875" style="132" bestFit="1" customWidth="1"/>
    <col min="2300" max="2300" width="9" style="132"/>
    <col min="2301" max="2301" width="5" style="132" customWidth="1"/>
    <col min="2302" max="2302" width="22.21875" style="132" bestFit="1" customWidth="1"/>
    <col min="2303" max="2303" width="5" style="132" customWidth="1"/>
    <col min="2304" max="2304" width="34" style="132" bestFit="1" customWidth="1"/>
    <col min="2305" max="2305" width="5" style="132" customWidth="1"/>
    <col min="2306" max="2306" width="44.88671875" style="132" bestFit="1" customWidth="1"/>
    <col min="2307" max="2308" width="9" style="132"/>
    <col min="2309" max="2309" width="16.33203125" style="132" bestFit="1" customWidth="1"/>
    <col min="2310" max="2547" width="9" style="132"/>
    <col min="2548" max="2548" width="11.6640625" style="132" bestFit="1" customWidth="1"/>
    <col min="2549" max="2549" width="5" style="132" customWidth="1"/>
    <col min="2550" max="2551" width="9" style="132"/>
    <col min="2552" max="2552" width="5" style="132" customWidth="1"/>
    <col min="2553" max="2553" width="24.21875" style="132" bestFit="1" customWidth="1"/>
    <col min="2554" max="2554" width="5" style="132" customWidth="1"/>
    <col min="2555" max="2555" width="41.88671875" style="132" bestFit="1" customWidth="1"/>
    <col min="2556" max="2556" width="9" style="132"/>
    <col min="2557" max="2557" width="5" style="132" customWidth="1"/>
    <col min="2558" max="2558" width="22.21875" style="132" bestFit="1" customWidth="1"/>
    <col min="2559" max="2559" width="5" style="132" customWidth="1"/>
    <col min="2560" max="2560" width="34" style="132" bestFit="1" customWidth="1"/>
    <col min="2561" max="2561" width="5" style="132" customWidth="1"/>
    <col min="2562" max="2562" width="44.88671875" style="132" bestFit="1" customWidth="1"/>
    <col min="2563" max="2564" width="9" style="132"/>
    <col min="2565" max="2565" width="16.33203125" style="132" bestFit="1" customWidth="1"/>
    <col min="2566" max="2803" width="9" style="132"/>
    <col min="2804" max="2804" width="11.6640625" style="132" bestFit="1" customWidth="1"/>
    <col min="2805" max="2805" width="5" style="132" customWidth="1"/>
    <col min="2806" max="2807" width="9" style="132"/>
    <col min="2808" max="2808" width="5" style="132" customWidth="1"/>
    <col min="2809" max="2809" width="24.21875" style="132" bestFit="1" customWidth="1"/>
    <col min="2810" max="2810" width="5" style="132" customWidth="1"/>
    <col min="2811" max="2811" width="41.88671875" style="132" bestFit="1" customWidth="1"/>
    <col min="2812" max="2812" width="9" style="132"/>
    <col min="2813" max="2813" width="5" style="132" customWidth="1"/>
    <col min="2814" max="2814" width="22.21875" style="132" bestFit="1" customWidth="1"/>
    <col min="2815" max="2815" width="5" style="132" customWidth="1"/>
    <col min="2816" max="2816" width="34" style="132" bestFit="1" customWidth="1"/>
    <col min="2817" max="2817" width="5" style="132" customWidth="1"/>
    <col min="2818" max="2818" width="44.88671875" style="132" bestFit="1" customWidth="1"/>
    <col min="2819" max="2820" width="9" style="132"/>
    <col min="2821" max="2821" width="16.33203125" style="132" bestFit="1" customWidth="1"/>
    <col min="2822" max="3059" width="9" style="132"/>
    <col min="3060" max="3060" width="11.6640625" style="132" bestFit="1" customWidth="1"/>
    <col min="3061" max="3061" width="5" style="132" customWidth="1"/>
    <col min="3062" max="3063" width="9" style="132"/>
    <col min="3064" max="3064" width="5" style="132" customWidth="1"/>
    <col min="3065" max="3065" width="24.21875" style="132" bestFit="1" customWidth="1"/>
    <col min="3066" max="3066" width="5" style="132" customWidth="1"/>
    <col min="3067" max="3067" width="41.88671875" style="132" bestFit="1" customWidth="1"/>
    <col min="3068" max="3068" width="9" style="132"/>
    <col min="3069" max="3069" width="5" style="132" customWidth="1"/>
    <col min="3070" max="3070" width="22.21875" style="132" bestFit="1" customWidth="1"/>
    <col min="3071" max="3071" width="5" style="132" customWidth="1"/>
    <col min="3072" max="3072" width="34" style="132" bestFit="1" customWidth="1"/>
    <col min="3073" max="3073" width="5" style="132" customWidth="1"/>
    <col min="3074" max="3074" width="44.88671875" style="132" bestFit="1" customWidth="1"/>
    <col min="3075" max="3076" width="9" style="132"/>
    <col min="3077" max="3077" width="16.33203125" style="132" bestFit="1" customWidth="1"/>
    <col min="3078" max="3315" width="9" style="132"/>
    <col min="3316" max="3316" width="11.6640625" style="132" bestFit="1" customWidth="1"/>
    <col min="3317" max="3317" width="5" style="132" customWidth="1"/>
    <col min="3318" max="3319" width="9" style="132"/>
    <col min="3320" max="3320" width="5" style="132" customWidth="1"/>
    <col min="3321" max="3321" width="24.21875" style="132" bestFit="1" customWidth="1"/>
    <col min="3322" max="3322" width="5" style="132" customWidth="1"/>
    <col min="3323" max="3323" width="41.88671875" style="132" bestFit="1" customWidth="1"/>
    <col min="3324" max="3324" width="9" style="132"/>
    <col min="3325" max="3325" width="5" style="132" customWidth="1"/>
    <col min="3326" max="3326" width="22.21875" style="132" bestFit="1" customWidth="1"/>
    <col min="3327" max="3327" width="5" style="132" customWidth="1"/>
    <col min="3328" max="3328" width="34" style="132" bestFit="1" customWidth="1"/>
    <col min="3329" max="3329" width="5" style="132" customWidth="1"/>
    <col min="3330" max="3330" width="44.88671875" style="132" bestFit="1" customWidth="1"/>
    <col min="3331" max="3332" width="9" style="132"/>
    <col min="3333" max="3333" width="16.33203125" style="132" bestFit="1" customWidth="1"/>
    <col min="3334" max="3571" width="9" style="132"/>
    <col min="3572" max="3572" width="11.6640625" style="132" bestFit="1" customWidth="1"/>
    <col min="3573" max="3573" width="5" style="132" customWidth="1"/>
    <col min="3574" max="3575" width="9" style="132"/>
    <col min="3576" max="3576" width="5" style="132" customWidth="1"/>
    <col min="3577" max="3577" width="24.21875" style="132" bestFit="1" customWidth="1"/>
    <col min="3578" max="3578" width="5" style="132" customWidth="1"/>
    <col min="3579" max="3579" width="41.88671875" style="132" bestFit="1" customWidth="1"/>
    <col min="3580" max="3580" width="9" style="132"/>
    <col min="3581" max="3581" width="5" style="132" customWidth="1"/>
    <col min="3582" max="3582" width="22.21875" style="132" bestFit="1" customWidth="1"/>
    <col min="3583" max="3583" width="5" style="132" customWidth="1"/>
    <col min="3584" max="3584" width="34" style="132" bestFit="1" customWidth="1"/>
    <col min="3585" max="3585" width="5" style="132" customWidth="1"/>
    <col min="3586" max="3586" width="44.88671875" style="132" bestFit="1" customWidth="1"/>
    <col min="3587" max="3588" width="9" style="132"/>
    <col min="3589" max="3589" width="16.33203125" style="132" bestFit="1" customWidth="1"/>
    <col min="3590" max="3827" width="9" style="132"/>
    <col min="3828" max="3828" width="11.6640625" style="132" bestFit="1" customWidth="1"/>
    <col min="3829" max="3829" width="5" style="132" customWidth="1"/>
    <col min="3830" max="3831" width="9" style="132"/>
    <col min="3832" max="3832" width="5" style="132" customWidth="1"/>
    <col min="3833" max="3833" width="24.21875" style="132" bestFit="1" customWidth="1"/>
    <col min="3834" max="3834" width="5" style="132" customWidth="1"/>
    <col min="3835" max="3835" width="41.88671875" style="132" bestFit="1" customWidth="1"/>
    <col min="3836" max="3836" width="9" style="132"/>
    <col min="3837" max="3837" width="5" style="132" customWidth="1"/>
    <col min="3838" max="3838" width="22.21875" style="132" bestFit="1" customWidth="1"/>
    <col min="3839" max="3839" width="5" style="132" customWidth="1"/>
    <col min="3840" max="3840" width="34" style="132" bestFit="1" customWidth="1"/>
    <col min="3841" max="3841" width="5" style="132" customWidth="1"/>
    <col min="3842" max="3842" width="44.88671875" style="132" bestFit="1" customWidth="1"/>
    <col min="3843" max="3844" width="9" style="132"/>
    <col min="3845" max="3845" width="16.33203125" style="132" bestFit="1" customWidth="1"/>
    <col min="3846" max="4083" width="9" style="132"/>
    <col min="4084" max="4084" width="11.6640625" style="132" bestFit="1" customWidth="1"/>
    <col min="4085" max="4085" width="5" style="132" customWidth="1"/>
    <col min="4086" max="4087" width="9" style="132"/>
    <col min="4088" max="4088" width="5" style="132" customWidth="1"/>
    <col min="4089" max="4089" width="24.21875" style="132" bestFit="1" customWidth="1"/>
    <col min="4090" max="4090" width="5" style="132" customWidth="1"/>
    <col min="4091" max="4091" width="41.88671875" style="132" bestFit="1" customWidth="1"/>
    <col min="4092" max="4092" width="9" style="132"/>
    <col min="4093" max="4093" width="5" style="132" customWidth="1"/>
    <col min="4094" max="4094" width="22.21875" style="132" bestFit="1" customWidth="1"/>
    <col min="4095" max="4095" width="5" style="132" customWidth="1"/>
    <col min="4096" max="4096" width="34" style="132" bestFit="1" customWidth="1"/>
    <col min="4097" max="4097" width="5" style="132" customWidth="1"/>
    <col min="4098" max="4098" width="44.88671875" style="132" bestFit="1" customWidth="1"/>
    <col min="4099" max="4100" width="9" style="132"/>
    <col min="4101" max="4101" width="16.33203125" style="132" bestFit="1" customWidth="1"/>
    <col min="4102" max="4339" width="9" style="132"/>
    <col min="4340" max="4340" width="11.6640625" style="132" bestFit="1" customWidth="1"/>
    <col min="4341" max="4341" width="5" style="132" customWidth="1"/>
    <col min="4342" max="4343" width="9" style="132"/>
    <col min="4344" max="4344" width="5" style="132" customWidth="1"/>
    <col min="4345" max="4345" width="24.21875" style="132" bestFit="1" customWidth="1"/>
    <col min="4346" max="4346" width="5" style="132" customWidth="1"/>
    <col min="4347" max="4347" width="41.88671875" style="132" bestFit="1" customWidth="1"/>
    <col min="4348" max="4348" width="9" style="132"/>
    <col min="4349" max="4349" width="5" style="132" customWidth="1"/>
    <col min="4350" max="4350" width="22.21875" style="132" bestFit="1" customWidth="1"/>
    <col min="4351" max="4351" width="5" style="132" customWidth="1"/>
    <col min="4352" max="4352" width="34" style="132" bestFit="1" customWidth="1"/>
    <col min="4353" max="4353" width="5" style="132" customWidth="1"/>
    <col min="4354" max="4354" width="44.88671875" style="132" bestFit="1" customWidth="1"/>
    <col min="4355" max="4356" width="9" style="132"/>
    <col min="4357" max="4357" width="16.33203125" style="132" bestFit="1" customWidth="1"/>
    <col min="4358" max="4595" width="9" style="132"/>
    <col min="4596" max="4596" width="11.6640625" style="132" bestFit="1" customWidth="1"/>
    <col min="4597" max="4597" width="5" style="132" customWidth="1"/>
    <col min="4598" max="4599" width="9" style="132"/>
    <col min="4600" max="4600" width="5" style="132" customWidth="1"/>
    <col min="4601" max="4601" width="24.21875" style="132" bestFit="1" customWidth="1"/>
    <col min="4602" max="4602" width="5" style="132" customWidth="1"/>
    <col min="4603" max="4603" width="41.88671875" style="132" bestFit="1" customWidth="1"/>
    <col min="4604" max="4604" width="9" style="132"/>
    <col min="4605" max="4605" width="5" style="132" customWidth="1"/>
    <col min="4606" max="4606" width="22.21875" style="132" bestFit="1" customWidth="1"/>
    <col min="4607" max="4607" width="5" style="132" customWidth="1"/>
    <col min="4608" max="4608" width="34" style="132" bestFit="1" customWidth="1"/>
    <col min="4609" max="4609" width="5" style="132" customWidth="1"/>
    <col min="4610" max="4610" width="44.88671875" style="132" bestFit="1" customWidth="1"/>
    <col min="4611" max="4612" width="9" style="132"/>
    <col min="4613" max="4613" width="16.33203125" style="132" bestFit="1" customWidth="1"/>
    <col min="4614" max="4851" width="9" style="132"/>
    <col min="4852" max="4852" width="11.6640625" style="132" bestFit="1" customWidth="1"/>
    <col min="4853" max="4853" width="5" style="132" customWidth="1"/>
    <col min="4854" max="4855" width="9" style="132"/>
    <col min="4856" max="4856" width="5" style="132" customWidth="1"/>
    <col min="4857" max="4857" width="24.21875" style="132" bestFit="1" customWidth="1"/>
    <col min="4858" max="4858" width="5" style="132" customWidth="1"/>
    <col min="4859" max="4859" width="41.88671875" style="132" bestFit="1" customWidth="1"/>
    <col min="4860" max="4860" width="9" style="132"/>
    <col min="4861" max="4861" width="5" style="132" customWidth="1"/>
    <col min="4862" max="4862" width="22.21875" style="132" bestFit="1" customWidth="1"/>
    <col min="4863" max="4863" width="5" style="132" customWidth="1"/>
    <col min="4864" max="4864" width="34" style="132" bestFit="1" customWidth="1"/>
    <col min="4865" max="4865" width="5" style="132" customWidth="1"/>
    <col min="4866" max="4866" width="44.88671875" style="132" bestFit="1" customWidth="1"/>
    <col min="4867" max="4868" width="9" style="132"/>
    <col min="4869" max="4869" width="16.33203125" style="132" bestFit="1" customWidth="1"/>
    <col min="4870" max="5107" width="9" style="132"/>
    <col min="5108" max="5108" width="11.6640625" style="132" bestFit="1" customWidth="1"/>
    <col min="5109" max="5109" width="5" style="132" customWidth="1"/>
    <col min="5110" max="5111" width="9" style="132"/>
    <col min="5112" max="5112" width="5" style="132" customWidth="1"/>
    <col min="5113" max="5113" width="24.21875" style="132" bestFit="1" customWidth="1"/>
    <col min="5114" max="5114" width="5" style="132" customWidth="1"/>
    <col min="5115" max="5115" width="41.88671875" style="132" bestFit="1" customWidth="1"/>
    <col min="5116" max="5116" width="9" style="132"/>
    <col min="5117" max="5117" width="5" style="132" customWidth="1"/>
    <col min="5118" max="5118" width="22.21875" style="132" bestFit="1" customWidth="1"/>
    <col min="5119" max="5119" width="5" style="132" customWidth="1"/>
    <col min="5120" max="5120" width="34" style="132" bestFit="1" customWidth="1"/>
    <col min="5121" max="5121" width="5" style="132" customWidth="1"/>
    <col min="5122" max="5122" width="44.88671875" style="132" bestFit="1" customWidth="1"/>
    <col min="5123" max="5124" width="9" style="132"/>
    <col min="5125" max="5125" width="16.33203125" style="132" bestFit="1" customWidth="1"/>
    <col min="5126" max="5363" width="9" style="132"/>
    <col min="5364" max="5364" width="11.6640625" style="132" bestFit="1" customWidth="1"/>
    <col min="5365" max="5365" width="5" style="132" customWidth="1"/>
    <col min="5366" max="5367" width="9" style="132"/>
    <col min="5368" max="5368" width="5" style="132" customWidth="1"/>
    <col min="5369" max="5369" width="24.21875" style="132" bestFit="1" customWidth="1"/>
    <col min="5370" max="5370" width="5" style="132" customWidth="1"/>
    <col min="5371" max="5371" width="41.88671875" style="132" bestFit="1" customWidth="1"/>
    <col min="5372" max="5372" width="9" style="132"/>
    <col min="5373" max="5373" width="5" style="132" customWidth="1"/>
    <col min="5374" max="5374" width="22.21875" style="132" bestFit="1" customWidth="1"/>
    <col min="5375" max="5375" width="5" style="132" customWidth="1"/>
    <col min="5376" max="5376" width="34" style="132" bestFit="1" customWidth="1"/>
    <col min="5377" max="5377" width="5" style="132" customWidth="1"/>
    <col min="5378" max="5378" width="44.88671875" style="132" bestFit="1" customWidth="1"/>
    <col min="5379" max="5380" width="9" style="132"/>
    <col min="5381" max="5381" width="16.33203125" style="132" bestFit="1" customWidth="1"/>
    <col min="5382" max="5619" width="9" style="132"/>
    <col min="5620" max="5620" width="11.6640625" style="132" bestFit="1" customWidth="1"/>
    <col min="5621" max="5621" width="5" style="132" customWidth="1"/>
    <col min="5622" max="5623" width="9" style="132"/>
    <col min="5624" max="5624" width="5" style="132" customWidth="1"/>
    <col min="5625" max="5625" width="24.21875" style="132" bestFit="1" customWidth="1"/>
    <col min="5626" max="5626" width="5" style="132" customWidth="1"/>
    <col min="5627" max="5627" width="41.88671875" style="132" bestFit="1" customWidth="1"/>
    <col min="5628" max="5628" width="9" style="132"/>
    <col min="5629" max="5629" width="5" style="132" customWidth="1"/>
    <col min="5630" max="5630" width="22.21875" style="132" bestFit="1" customWidth="1"/>
    <col min="5631" max="5631" width="5" style="132" customWidth="1"/>
    <col min="5632" max="5632" width="34" style="132" bestFit="1" customWidth="1"/>
    <col min="5633" max="5633" width="5" style="132" customWidth="1"/>
    <col min="5634" max="5634" width="44.88671875" style="132" bestFit="1" customWidth="1"/>
    <col min="5635" max="5636" width="9" style="132"/>
    <col min="5637" max="5637" width="16.33203125" style="132" bestFit="1" customWidth="1"/>
    <col min="5638" max="5875" width="9" style="132"/>
    <col min="5876" max="5876" width="11.6640625" style="132" bestFit="1" customWidth="1"/>
    <col min="5877" max="5877" width="5" style="132" customWidth="1"/>
    <col min="5878" max="5879" width="9" style="132"/>
    <col min="5880" max="5880" width="5" style="132" customWidth="1"/>
    <col min="5881" max="5881" width="24.21875" style="132" bestFit="1" customWidth="1"/>
    <col min="5882" max="5882" width="5" style="132" customWidth="1"/>
    <col min="5883" max="5883" width="41.88671875" style="132" bestFit="1" customWidth="1"/>
    <col min="5884" max="5884" width="9" style="132"/>
    <col min="5885" max="5885" width="5" style="132" customWidth="1"/>
    <col min="5886" max="5886" width="22.21875" style="132" bestFit="1" customWidth="1"/>
    <col min="5887" max="5887" width="5" style="132" customWidth="1"/>
    <col min="5888" max="5888" width="34" style="132" bestFit="1" customWidth="1"/>
    <col min="5889" max="5889" width="5" style="132" customWidth="1"/>
    <col min="5890" max="5890" width="44.88671875" style="132" bestFit="1" customWidth="1"/>
    <col min="5891" max="5892" width="9" style="132"/>
    <col min="5893" max="5893" width="16.33203125" style="132" bestFit="1" customWidth="1"/>
    <col min="5894" max="6131" width="9" style="132"/>
    <col min="6132" max="6132" width="11.6640625" style="132" bestFit="1" customWidth="1"/>
    <col min="6133" max="6133" width="5" style="132" customWidth="1"/>
    <col min="6134" max="6135" width="9" style="132"/>
    <col min="6136" max="6136" width="5" style="132" customWidth="1"/>
    <col min="6137" max="6137" width="24.21875" style="132" bestFit="1" customWidth="1"/>
    <col min="6138" max="6138" width="5" style="132" customWidth="1"/>
    <col min="6139" max="6139" width="41.88671875" style="132" bestFit="1" customWidth="1"/>
    <col min="6140" max="6140" width="9" style="132"/>
    <col min="6141" max="6141" width="5" style="132" customWidth="1"/>
    <col min="6142" max="6142" width="22.21875" style="132" bestFit="1" customWidth="1"/>
    <col min="6143" max="6143" width="5" style="132" customWidth="1"/>
    <col min="6144" max="6144" width="34" style="132" bestFit="1" customWidth="1"/>
    <col min="6145" max="6145" width="5" style="132" customWidth="1"/>
    <col min="6146" max="6146" width="44.88671875" style="132" bestFit="1" customWidth="1"/>
    <col min="6147" max="6148" width="9" style="132"/>
    <col min="6149" max="6149" width="16.33203125" style="132" bestFit="1" customWidth="1"/>
    <col min="6150" max="6387" width="9" style="132"/>
    <col min="6388" max="6388" width="11.6640625" style="132" bestFit="1" customWidth="1"/>
    <col min="6389" max="6389" width="5" style="132" customWidth="1"/>
    <col min="6390" max="6391" width="9" style="132"/>
    <col min="6392" max="6392" width="5" style="132" customWidth="1"/>
    <col min="6393" max="6393" width="24.21875" style="132" bestFit="1" customWidth="1"/>
    <col min="6394" max="6394" width="5" style="132" customWidth="1"/>
    <col min="6395" max="6395" width="41.88671875" style="132" bestFit="1" customWidth="1"/>
    <col min="6396" max="6396" width="9" style="132"/>
    <col min="6397" max="6397" width="5" style="132" customWidth="1"/>
    <col min="6398" max="6398" width="22.21875" style="132" bestFit="1" customWidth="1"/>
    <col min="6399" max="6399" width="5" style="132" customWidth="1"/>
    <col min="6400" max="6400" width="34" style="132" bestFit="1" customWidth="1"/>
    <col min="6401" max="6401" width="5" style="132" customWidth="1"/>
    <col min="6402" max="6402" width="44.88671875" style="132" bestFit="1" customWidth="1"/>
    <col min="6403" max="6404" width="9" style="132"/>
    <col min="6405" max="6405" width="16.33203125" style="132" bestFit="1" customWidth="1"/>
    <col min="6406" max="6643" width="9" style="132"/>
    <col min="6644" max="6644" width="11.6640625" style="132" bestFit="1" customWidth="1"/>
    <col min="6645" max="6645" width="5" style="132" customWidth="1"/>
    <col min="6646" max="6647" width="9" style="132"/>
    <col min="6648" max="6648" width="5" style="132" customWidth="1"/>
    <col min="6649" max="6649" width="24.21875" style="132" bestFit="1" customWidth="1"/>
    <col min="6650" max="6650" width="5" style="132" customWidth="1"/>
    <col min="6651" max="6651" width="41.88671875" style="132" bestFit="1" customWidth="1"/>
    <col min="6652" max="6652" width="9" style="132"/>
    <col min="6653" max="6653" width="5" style="132" customWidth="1"/>
    <col min="6654" max="6654" width="22.21875" style="132" bestFit="1" customWidth="1"/>
    <col min="6655" max="6655" width="5" style="132" customWidth="1"/>
    <col min="6656" max="6656" width="34" style="132" bestFit="1" customWidth="1"/>
    <col min="6657" max="6657" width="5" style="132" customWidth="1"/>
    <col min="6658" max="6658" width="44.88671875" style="132" bestFit="1" customWidth="1"/>
    <col min="6659" max="6660" width="9" style="132"/>
    <col min="6661" max="6661" width="16.33203125" style="132" bestFit="1" customWidth="1"/>
    <col min="6662" max="6899" width="9" style="132"/>
    <col min="6900" max="6900" width="11.6640625" style="132" bestFit="1" customWidth="1"/>
    <col min="6901" max="6901" width="5" style="132" customWidth="1"/>
    <col min="6902" max="6903" width="9" style="132"/>
    <col min="6904" max="6904" width="5" style="132" customWidth="1"/>
    <col min="6905" max="6905" width="24.21875" style="132" bestFit="1" customWidth="1"/>
    <col min="6906" max="6906" width="5" style="132" customWidth="1"/>
    <col min="6907" max="6907" width="41.88671875" style="132" bestFit="1" customWidth="1"/>
    <col min="6908" max="6908" width="9" style="132"/>
    <col min="6909" max="6909" width="5" style="132" customWidth="1"/>
    <col min="6910" max="6910" width="22.21875" style="132" bestFit="1" customWidth="1"/>
    <col min="6911" max="6911" width="5" style="132" customWidth="1"/>
    <col min="6912" max="6912" width="34" style="132" bestFit="1" customWidth="1"/>
    <col min="6913" max="6913" width="5" style="132" customWidth="1"/>
    <col min="6914" max="6914" width="44.88671875" style="132" bestFit="1" customWidth="1"/>
    <col min="6915" max="6916" width="9" style="132"/>
    <col min="6917" max="6917" width="16.33203125" style="132" bestFit="1" customWidth="1"/>
    <col min="6918" max="7155" width="9" style="132"/>
    <col min="7156" max="7156" width="11.6640625" style="132" bestFit="1" customWidth="1"/>
    <col min="7157" max="7157" width="5" style="132" customWidth="1"/>
    <col min="7158" max="7159" width="9" style="132"/>
    <col min="7160" max="7160" width="5" style="132" customWidth="1"/>
    <col min="7161" max="7161" width="24.21875" style="132" bestFit="1" customWidth="1"/>
    <col min="7162" max="7162" width="5" style="132" customWidth="1"/>
    <col min="7163" max="7163" width="41.88671875" style="132" bestFit="1" customWidth="1"/>
    <col min="7164" max="7164" width="9" style="132"/>
    <col min="7165" max="7165" width="5" style="132" customWidth="1"/>
    <col min="7166" max="7166" width="22.21875" style="132" bestFit="1" customWidth="1"/>
    <col min="7167" max="7167" width="5" style="132" customWidth="1"/>
    <col min="7168" max="7168" width="34" style="132" bestFit="1" customWidth="1"/>
    <col min="7169" max="7169" width="5" style="132" customWidth="1"/>
    <col min="7170" max="7170" width="44.88671875" style="132" bestFit="1" customWidth="1"/>
    <col min="7171" max="7172" width="9" style="132"/>
    <col min="7173" max="7173" width="16.33203125" style="132" bestFit="1" customWidth="1"/>
    <col min="7174" max="7411" width="9" style="132"/>
    <col min="7412" max="7412" width="11.6640625" style="132" bestFit="1" customWidth="1"/>
    <col min="7413" max="7413" width="5" style="132" customWidth="1"/>
    <col min="7414" max="7415" width="9" style="132"/>
    <col min="7416" max="7416" width="5" style="132" customWidth="1"/>
    <col min="7417" max="7417" width="24.21875" style="132" bestFit="1" customWidth="1"/>
    <col min="7418" max="7418" width="5" style="132" customWidth="1"/>
    <col min="7419" max="7419" width="41.88671875" style="132" bestFit="1" customWidth="1"/>
    <col min="7420" max="7420" width="9" style="132"/>
    <col min="7421" max="7421" width="5" style="132" customWidth="1"/>
    <col min="7422" max="7422" width="22.21875" style="132" bestFit="1" customWidth="1"/>
    <col min="7423" max="7423" width="5" style="132" customWidth="1"/>
    <col min="7424" max="7424" width="34" style="132" bestFit="1" customWidth="1"/>
    <col min="7425" max="7425" width="5" style="132" customWidth="1"/>
    <col min="7426" max="7426" width="44.88671875" style="132" bestFit="1" customWidth="1"/>
    <col min="7427" max="7428" width="9" style="132"/>
    <col min="7429" max="7429" width="16.33203125" style="132" bestFit="1" customWidth="1"/>
    <col min="7430" max="7667" width="9" style="132"/>
    <col min="7668" max="7668" width="11.6640625" style="132" bestFit="1" customWidth="1"/>
    <col min="7669" max="7669" width="5" style="132" customWidth="1"/>
    <col min="7670" max="7671" width="9" style="132"/>
    <col min="7672" max="7672" width="5" style="132" customWidth="1"/>
    <col min="7673" max="7673" width="24.21875" style="132" bestFit="1" customWidth="1"/>
    <col min="7674" max="7674" width="5" style="132" customWidth="1"/>
    <col min="7675" max="7675" width="41.88671875" style="132" bestFit="1" customWidth="1"/>
    <col min="7676" max="7676" width="9" style="132"/>
    <col min="7677" max="7677" width="5" style="132" customWidth="1"/>
    <col min="7678" max="7678" width="22.21875" style="132" bestFit="1" customWidth="1"/>
    <col min="7679" max="7679" width="5" style="132" customWidth="1"/>
    <col min="7680" max="7680" width="34" style="132" bestFit="1" customWidth="1"/>
    <col min="7681" max="7681" width="5" style="132" customWidth="1"/>
    <col min="7682" max="7682" width="44.88671875" style="132" bestFit="1" customWidth="1"/>
    <col min="7683" max="7684" width="9" style="132"/>
    <col min="7685" max="7685" width="16.33203125" style="132" bestFit="1" customWidth="1"/>
    <col min="7686" max="7923" width="9" style="132"/>
    <col min="7924" max="7924" width="11.6640625" style="132" bestFit="1" customWidth="1"/>
    <col min="7925" max="7925" width="5" style="132" customWidth="1"/>
    <col min="7926" max="7927" width="9" style="132"/>
    <col min="7928" max="7928" width="5" style="132" customWidth="1"/>
    <col min="7929" max="7929" width="24.21875" style="132" bestFit="1" customWidth="1"/>
    <col min="7930" max="7930" width="5" style="132" customWidth="1"/>
    <col min="7931" max="7931" width="41.88671875" style="132" bestFit="1" customWidth="1"/>
    <col min="7932" max="7932" width="9" style="132"/>
    <col min="7933" max="7933" width="5" style="132" customWidth="1"/>
    <col min="7934" max="7934" width="22.21875" style="132" bestFit="1" customWidth="1"/>
    <col min="7935" max="7935" width="5" style="132" customWidth="1"/>
    <col min="7936" max="7936" width="34" style="132" bestFit="1" customWidth="1"/>
    <col min="7937" max="7937" width="5" style="132" customWidth="1"/>
    <col min="7938" max="7938" width="44.88671875" style="132" bestFit="1" customWidth="1"/>
    <col min="7939" max="7940" width="9" style="132"/>
    <col min="7941" max="7941" width="16.33203125" style="132" bestFit="1" customWidth="1"/>
    <col min="7942" max="8179" width="9" style="132"/>
    <col min="8180" max="8180" width="11.6640625" style="132" bestFit="1" customWidth="1"/>
    <col min="8181" max="8181" width="5" style="132" customWidth="1"/>
    <col min="8182" max="8183" width="9" style="132"/>
    <col min="8184" max="8184" width="5" style="132" customWidth="1"/>
    <col min="8185" max="8185" width="24.21875" style="132" bestFit="1" customWidth="1"/>
    <col min="8186" max="8186" width="5" style="132" customWidth="1"/>
    <col min="8187" max="8187" width="41.88671875" style="132" bestFit="1" customWidth="1"/>
    <col min="8188" max="8188" width="9" style="132"/>
    <col min="8189" max="8189" width="5" style="132" customWidth="1"/>
    <col min="8190" max="8190" width="22.21875" style="132" bestFit="1" customWidth="1"/>
    <col min="8191" max="8191" width="5" style="132" customWidth="1"/>
    <col min="8192" max="8192" width="34" style="132" bestFit="1" customWidth="1"/>
    <col min="8193" max="8193" width="5" style="132" customWidth="1"/>
    <col min="8194" max="8194" width="44.88671875" style="132" bestFit="1" customWidth="1"/>
    <col min="8195" max="8196" width="9" style="132"/>
    <col min="8197" max="8197" width="16.33203125" style="132" bestFit="1" customWidth="1"/>
    <col min="8198" max="8435" width="9" style="132"/>
    <col min="8436" max="8436" width="11.6640625" style="132" bestFit="1" customWidth="1"/>
    <col min="8437" max="8437" width="5" style="132" customWidth="1"/>
    <col min="8438" max="8439" width="9" style="132"/>
    <col min="8440" max="8440" width="5" style="132" customWidth="1"/>
    <col min="8441" max="8441" width="24.21875" style="132" bestFit="1" customWidth="1"/>
    <col min="8442" max="8442" width="5" style="132" customWidth="1"/>
    <col min="8443" max="8443" width="41.88671875" style="132" bestFit="1" customWidth="1"/>
    <col min="8444" max="8444" width="9" style="132"/>
    <col min="8445" max="8445" width="5" style="132" customWidth="1"/>
    <col min="8446" max="8446" width="22.21875" style="132" bestFit="1" customWidth="1"/>
    <col min="8447" max="8447" width="5" style="132" customWidth="1"/>
    <col min="8448" max="8448" width="34" style="132" bestFit="1" customWidth="1"/>
    <col min="8449" max="8449" width="5" style="132" customWidth="1"/>
    <col min="8450" max="8450" width="44.88671875" style="132" bestFit="1" customWidth="1"/>
    <col min="8451" max="8452" width="9" style="132"/>
    <col min="8453" max="8453" width="16.33203125" style="132" bestFit="1" customWidth="1"/>
    <col min="8454" max="8691" width="9" style="132"/>
    <col min="8692" max="8692" width="11.6640625" style="132" bestFit="1" customWidth="1"/>
    <col min="8693" max="8693" width="5" style="132" customWidth="1"/>
    <col min="8694" max="8695" width="9" style="132"/>
    <col min="8696" max="8696" width="5" style="132" customWidth="1"/>
    <col min="8697" max="8697" width="24.21875" style="132" bestFit="1" customWidth="1"/>
    <col min="8698" max="8698" width="5" style="132" customWidth="1"/>
    <col min="8699" max="8699" width="41.88671875" style="132" bestFit="1" customWidth="1"/>
    <col min="8700" max="8700" width="9" style="132"/>
    <col min="8701" max="8701" width="5" style="132" customWidth="1"/>
    <col min="8702" max="8702" width="22.21875" style="132" bestFit="1" customWidth="1"/>
    <col min="8703" max="8703" width="5" style="132" customWidth="1"/>
    <col min="8704" max="8704" width="34" style="132" bestFit="1" customWidth="1"/>
    <col min="8705" max="8705" width="5" style="132" customWidth="1"/>
    <col min="8706" max="8706" width="44.88671875" style="132" bestFit="1" customWidth="1"/>
    <col min="8707" max="8708" width="9" style="132"/>
    <col min="8709" max="8709" width="16.33203125" style="132" bestFit="1" customWidth="1"/>
    <col min="8710" max="8947" width="9" style="132"/>
    <col min="8948" max="8948" width="11.6640625" style="132" bestFit="1" customWidth="1"/>
    <col min="8949" max="8949" width="5" style="132" customWidth="1"/>
    <col min="8950" max="8951" width="9" style="132"/>
    <col min="8952" max="8952" width="5" style="132" customWidth="1"/>
    <col min="8953" max="8953" width="24.21875" style="132" bestFit="1" customWidth="1"/>
    <col min="8954" max="8954" width="5" style="132" customWidth="1"/>
    <col min="8955" max="8955" width="41.88671875" style="132" bestFit="1" customWidth="1"/>
    <col min="8956" max="8956" width="9" style="132"/>
    <col min="8957" max="8957" width="5" style="132" customWidth="1"/>
    <col min="8958" max="8958" width="22.21875" style="132" bestFit="1" customWidth="1"/>
    <col min="8959" max="8959" width="5" style="132" customWidth="1"/>
    <col min="8960" max="8960" width="34" style="132" bestFit="1" customWidth="1"/>
    <col min="8961" max="8961" width="5" style="132" customWidth="1"/>
    <col min="8962" max="8962" width="44.88671875" style="132" bestFit="1" customWidth="1"/>
    <col min="8963" max="8964" width="9" style="132"/>
    <col min="8965" max="8965" width="16.33203125" style="132" bestFit="1" customWidth="1"/>
    <col min="8966" max="9203" width="9" style="132"/>
    <col min="9204" max="9204" width="11.6640625" style="132" bestFit="1" customWidth="1"/>
    <col min="9205" max="9205" width="5" style="132" customWidth="1"/>
    <col min="9206" max="9207" width="9" style="132"/>
    <col min="9208" max="9208" width="5" style="132" customWidth="1"/>
    <col min="9209" max="9209" width="24.21875" style="132" bestFit="1" customWidth="1"/>
    <col min="9210" max="9210" width="5" style="132" customWidth="1"/>
    <col min="9211" max="9211" width="41.88671875" style="132" bestFit="1" customWidth="1"/>
    <col min="9212" max="9212" width="9" style="132"/>
    <col min="9213" max="9213" width="5" style="132" customWidth="1"/>
    <col min="9214" max="9214" width="22.21875" style="132" bestFit="1" customWidth="1"/>
    <col min="9215" max="9215" width="5" style="132" customWidth="1"/>
    <col min="9216" max="9216" width="34" style="132" bestFit="1" customWidth="1"/>
    <col min="9217" max="9217" width="5" style="132" customWidth="1"/>
    <col min="9218" max="9218" width="44.88671875" style="132" bestFit="1" customWidth="1"/>
    <col min="9219" max="9220" width="9" style="132"/>
    <col min="9221" max="9221" width="16.33203125" style="132" bestFit="1" customWidth="1"/>
    <col min="9222" max="9459" width="9" style="132"/>
    <col min="9460" max="9460" width="11.6640625" style="132" bestFit="1" customWidth="1"/>
    <col min="9461" max="9461" width="5" style="132" customWidth="1"/>
    <col min="9462" max="9463" width="9" style="132"/>
    <col min="9464" max="9464" width="5" style="132" customWidth="1"/>
    <col min="9465" max="9465" width="24.21875" style="132" bestFit="1" customWidth="1"/>
    <col min="9466" max="9466" width="5" style="132" customWidth="1"/>
    <col min="9467" max="9467" width="41.88671875" style="132" bestFit="1" customWidth="1"/>
    <col min="9468" max="9468" width="9" style="132"/>
    <col min="9469" max="9469" width="5" style="132" customWidth="1"/>
    <col min="9470" max="9470" width="22.21875" style="132" bestFit="1" customWidth="1"/>
    <col min="9471" max="9471" width="5" style="132" customWidth="1"/>
    <col min="9472" max="9472" width="34" style="132" bestFit="1" customWidth="1"/>
    <col min="9473" max="9473" width="5" style="132" customWidth="1"/>
    <col min="9474" max="9474" width="44.88671875" style="132" bestFit="1" customWidth="1"/>
    <col min="9475" max="9476" width="9" style="132"/>
    <col min="9477" max="9477" width="16.33203125" style="132" bestFit="1" customWidth="1"/>
    <col min="9478" max="9715" width="9" style="132"/>
    <col min="9716" max="9716" width="11.6640625" style="132" bestFit="1" customWidth="1"/>
    <col min="9717" max="9717" width="5" style="132" customWidth="1"/>
    <col min="9718" max="9719" width="9" style="132"/>
    <col min="9720" max="9720" width="5" style="132" customWidth="1"/>
    <col min="9721" max="9721" width="24.21875" style="132" bestFit="1" customWidth="1"/>
    <col min="9722" max="9722" width="5" style="132" customWidth="1"/>
    <col min="9723" max="9723" width="41.88671875" style="132" bestFit="1" customWidth="1"/>
    <col min="9724" max="9724" width="9" style="132"/>
    <col min="9725" max="9725" width="5" style="132" customWidth="1"/>
    <col min="9726" max="9726" width="22.21875" style="132" bestFit="1" customWidth="1"/>
    <col min="9727" max="9727" width="5" style="132" customWidth="1"/>
    <col min="9728" max="9728" width="34" style="132" bestFit="1" customWidth="1"/>
    <col min="9729" max="9729" width="5" style="132" customWidth="1"/>
    <col min="9730" max="9730" width="44.88671875" style="132" bestFit="1" customWidth="1"/>
    <col min="9731" max="9732" width="9" style="132"/>
    <col min="9733" max="9733" width="16.33203125" style="132" bestFit="1" customWidth="1"/>
    <col min="9734" max="9971" width="9" style="132"/>
    <col min="9972" max="9972" width="11.6640625" style="132" bestFit="1" customWidth="1"/>
    <col min="9973" max="9973" width="5" style="132" customWidth="1"/>
    <col min="9974" max="9975" width="9" style="132"/>
    <col min="9976" max="9976" width="5" style="132" customWidth="1"/>
    <col min="9977" max="9977" width="24.21875" style="132" bestFit="1" customWidth="1"/>
    <col min="9978" max="9978" width="5" style="132" customWidth="1"/>
    <col min="9979" max="9979" width="41.88671875" style="132" bestFit="1" customWidth="1"/>
    <col min="9980" max="9980" width="9" style="132"/>
    <col min="9981" max="9981" width="5" style="132" customWidth="1"/>
    <col min="9982" max="9982" width="22.21875" style="132" bestFit="1" customWidth="1"/>
    <col min="9983" max="9983" width="5" style="132" customWidth="1"/>
    <col min="9984" max="9984" width="34" style="132" bestFit="1" customWidth="1"/>
    <col min="9985" max="9985" width="5" style="132" customWidth="1"/>
    <col min="9986" max="9986" width="44.88671875" style="132" bestFit="1" customWidth="1"/>
    <col min="9987" max="9988" width="9" style="132"/>
    <col min="9989" max="9989" width="16.33203125" style="132" bestFit="1" customWidth="1"/>
    <col min="9990" max="10227" width="9" style="132"/>
    <col min="10228" max="10228" width="11.6640625" style="132" bestFit="1" customWidth="1"/>
    <col min="10229" max="10229" width="5" style="132" customWidth="1"/>
    <col min="10230" max="10231" width="9" style="132"/>
    <col min="10232" max="10232" width="5" style="132" customWidth="1"/>
    <col min="10233" max="10233" width="24.21875" style="132" bestFit="1" customWidth="1"/>
    <col min="10234" max="10234" width="5" style="132" customWidth="1"/>
    <col min="10235" max="10235" width="41.88671875" style="132" bestFit="1" customWidth="1"/>
    <col min="10236" max="10236" width="9" style="132"/>
    <col min="10237" max="10237" width="5" style="132" customWidth="1"/>
    <col min="10238" max="10238" width="22.21875" style="132" bestFit="1" customWidth="1"/>
    <col min="10239" max="10239" width="5" style="132" customWidth="1"/>
    <col min="10240" max="10240" width="34" style="132" bestFit="1" customWidth="1"/>
    <col min="10241" max="10241" width="5" style="132" customWidth="1"/>
    <col min="10242" max="10242" width="44.88671875" style="132" bestFit="1" customWidth="1"/>
    <col min="10243" max="10244" width="9" style="132"/>
    <col min="10245" max="10245" width="16.33203125" style="132" bestFit="1" customWidth="1"/>
    <col min="10246" max="10483" width="9" style="132"/>
    <col min="10484" max="10484" width="11.6640625" style="132" bestFit="1" customWidth="1"/>
    <col min="10485" max="10485" width="5" style="132" customWidth="1"/>
    <col min="10486" max="10487" width="9" style="132"/>
    <col min="10488" max="10488" width="5" style="132" customWidth="1"/>
    <col min="10489" max="10489" width="24.21875" style="132" bestFit="1" customWidth="1"/>
    <col min="10490" max="10490" width="5" style="132" customWidth="1"/>
    <col min="10491" max="10491" width="41.88671875" style="132" bestFit="1" customWidth="1"/>
    <col min="10492" max="10492" width="9" style="132"/>
    <col min="10493" max="10493" width="5" style="132" customWidth="1"/>
    <col min="10494" max="10494" width="22.21875" style="132" bestFit="1" customWidth="1"/>
    <col min="10495" max="10495" width="5" style="132" customWidth="1"/>
    <col min="10496" max="10496" width="34" style="132" bestFit="1" customWidth="1"/>
    <col min="10497" max="10497" width="5" style="132" customWidth="1"/>
    <col min="10498" max="10498" width="44.88671875" style="132" bestFit="1" customWidth="1"/>
    <col min="10499" max="10500" width="9" style="132"/>
    <col min="10501" max="10501" width="16.33203125" style="132" bestFit="1" customWidth="1"/>
    <col min="10502" max="10739" width="9" style="132"/>
    <col min="10740" max="10740" width="11.6640625" style="132" bestFit="1" customWidth="1"/>
    <col min="10741" max="10741" width="5" style="132" customWidth="1"/>
    <col min="10742" max="10743" width="9" style="132"/>
    <col min="10744" max="10744" width="5" style="132" customWidth="1"/>
    <col min="10745" max="10745" width="24.21875" style="132" bestFit="1" customWidth="1"/>
    <col min="10746" max="10746" width="5" style="132" customWidth="1"/>
    <col min="10747" max="10747" width="41.88671875" style="132" bestFit="1" customWidth="1"/>
    <col min="10748" max="10748" width="9" style="132"/>
    <col min="10749" max="10749" width="5" style="132" customWidth="1"/>
    <col min="10750" max="10750" width="22.21875" style="132" bestFit="1" customWidth="1"/>
    <col min="10751" max="10751" width="5" style="132" customWidth="1"/>
    <col min="10752" max="10752" width="34" style="132" bestFit="1" customWidth="1"/>
    <col min="10753" max="10753" width="5" style="132" customWidth="1"/>
    <col min="10754" max="10754" width="44.88671875" style="132" bestFit="1" customWidth="1"/>
    <col min="10755" max="10756" width="9" style="132"/>
    <col min="10757" max="10757" width="16.33203125" style="132" bestFit="1" customWidth="1"/>
    <col min="10758" max="10995" width="9" style="132"/>
    <col min="10996" max="10996" width="11.6640625" style="132" bestFit="1" customWidth="1"/>
    <col min="10997" max="10997" width="5" style="132" customWidth="1"/>
    <col min="10998" max="10999" width="9" style="132"/>
    <col min="11000" max="11000" width="5" style="132" customWidth="1"/>
    <col min="11001" max="11001" width="24.21875" style="132" bestFit="1" customWidth="1"/>
    <col min="11002" max="11002" width="5" style="132" customWidth="1"/>
    <col min="11003" max="11003" width="41.88671875" style="132" bestFit="1" customWidth="1"/>
    <col min="11004" max="11004" width="9" style="132"/>
    <col min="11005" max="11005" width="5" style="132" customWidth="1"/>
    <col min="11006" max="11006" width="22.21875" style="132" bestFit="1" customWidth="1"/>
    <col min="11007" max="11007" width="5" style="132" customWidth="1"/>
    <col min="11008" max="11008" width="34" style="132" bestFit="1" customWidth="1"/>
    <col min="11009" max="11009" width="5" style="132" customWidth="1"/>
    <col min="11010" max="11010" width="44.88671875" style="132" bestFit="1" customWidth="1"/>
    <col min="11011" max="11012" width="9" style="132"/>
    <col min="11013" max="11013" width="16.33203125" style="132" bestFit="1" customWidth="1"/>
    <col min="11014" max="11251" width="9" style="132"/>
    <col min="11252" max="11252" width="11.6640625" style="132" bestFit="1" customWidth="1"/>
    <col min="11253" max="11253" width="5" style="132" customWidth="1"/>
    <col min="11254" max="11255" width="9" style="132"/>
    <col min="11256" max="11256" width="5" style="132" customWidth="1"/>
    <col min="11257" max="11257" width="24.21875" style="132" bestFit="1" customWidth="1"/>
    <col min="11258" max="11258" width="5" style="132" customWidth="1"/>
    <col min="11259" max="11259" width="41.88671875" style="132" bestFit="1" customWidth="1"/>
    <col min="11260" max="11260" width="9" style="132"/>
    <col min="11261" max="11261" width="5" style="132" customWidth="1"/>
    <col min="11262" max="11262" width="22.21875" style="132" bestFit="1" customWidth="1"/>
    <col min="11263" max="11263" width="5" style="132" customWidth="1"/>
    <col min="11264" max="11264" width="34" style="132" bestFit="1" customWidth="1"/>
    <col min="11265" max="11265" width="5" style="132" customWidth="1"/>
    <col min="11266" max="11266" width="44.88671875" style="132" bestFit="1" customWidth="1"/>
    <col min="11267" max="11268" width="9" style="132"/>
    <col min="11269" max="11269" width="16.33203125" style="132" bestFit="1" customWidth="1"/>
    <col min="11270" max="11507" width="9" style="132"/>
    <col min="11508" max="11508" width="11.6640625" style="132" bestFit="1" customWidth="1"/>
    <col min="11509" max="11509" width="5" style="132" customWidth="1"/>
    <col min="11510" max="11511" width="9" style="132"/>
    <col min="11512" max="11512" width="5" style="132" customWidth="1"/>
    <col min="11513" max="11513" width="24.21875" style="132" bestFit="1" customWidth="1"/>
    <col min="11514" max="11514" width="5" style="132" customWidth="1"/>
    <col min="11515" max="11515" width="41.88671875" style="132" bestFit="1" customWidth="1"/>
    <col min="11516" max="11516" width="9" style="132"/>
    <col min="11517" max="11517" width="5" style="132" customWidth="1"/>
    <col min="11518" max="11518" width="22.21875" style="132" bestFit="1" customWidth="1"/>
    <col min="11519" max="11519" width="5" style="132" customWidth="1"/>
    <col min="11520" max="11520" width="34" style="132" bestFit="1" customWidth="1"/>
    <col min="11521" max="11521" width="5" style="132" customWidth="1"/>
    <col min="11522" max="11522" width="44.88671875" style="132" bestFit="1" customWidth="1"/>
    <col min="11523" max="11524" width="9" style="132"/>
    <col min="11525" max="11525" width="16.33203125" style="132" bestFit="1" customWidth="1"/>
    <col min="11526" max="11763" width="9" style="132"/>
    <col min="11764" max="11764" width="11.6640625" style="132" bestFit="1" customWidth="1"/>
    <col min="11765" max="11765" width="5" style="132" customWidth="1"/>
    <col min="11766" max="11767" width="9" style="132"/>
    <col min="11768" max="11768" width="5" style="132" customWidth="1"/>
    <col min="11769" max="11769" width="24.21875" style="132" bestFit="1" customWidth="1"/>
    <col min="11770" max="11770" width="5" style="132" customWidth="1"/>
    <col min="11771" max="11771" width="41.88671875" style="132" bestFit="1" customWidth="1"/>
    <col min="11772" max="11772" width="9" style="132"/>
    <col min="11773" max="11773" width="5" style="132" customWidth="1"/>
    <col min="11774" max="11774" width="22.21875" style="132" bestFit="1" customWidth="1"/>
    <col min="11775" max="11775" width="5" style="132" customWidth="1"/>
    <col min="11776" max="11776" width="34" style="132" bestFit="1" customWidth="1"/>
    <col min="11777" max="11777" width="5" style="132" customWidth="1"/>
    <col min="11778" max="11778" width="44.88671875" style="132" bestFit="1" customWidth="1"/>
    <col min="11779" max="11780" width="9" style="132"/>
    <col min="11781" max="11781" width="16.33203125" style="132" bestFit="1" customWidth="1"/>
    <col min="11782" max="12019" width="9" style="132"/>
    <col min="12020" max="12020" width="11.6640625" style="132" bestFit="1" customWidth="1"/>
    <col min="12021" max="12021" width="5" style="132" customWidth="1"/>
    <col min="12022" max="12023" width="9" style="132"/>
    <col min="12024" max="12024" width="5" style="132" customWidth="1"/>
    <col min="12025" max="12025" width="24.21875" style="132" bestFit="1" customWidth="1"/>
    <col min="12026" max="12026" width="5" style="132" customWidth="1"/>
    <col min="12027" max="12027" width="41.88671875" style="132" bestFit="1" customWidth="1"/>
    <col min="12028" max="12028" width="9" style="132"/>
    <col min="12029" max="12029" width="5" style="132" customWidth="1"/>
    <col min="12030" max="12030" width="22.21875" style="132" bestFit="1" customWidth="1"/>
    <col min="12031" max="12031" width="5" style="132" customWidth="1"/>
    <col min="12032" max="12032" width="34" style="132" bestFit="1" customWidth="1"/>
    <col min="12033" max="12033" width="5" style="132" customWidth="1"/>
    <col min="12034" max="12034" width="44.88671875" style="132" bestFit="1" customWidth="1"/>
    <col min="12035" max="12036" width="9" style="132"/>
    <col min="12037" max="12037" width="16.33203125" style="132" bestFit="1" customWidth="1"/>
    <col min="12038" max="12275" width="9" style="132"/>
    <col min="12276" max="12276" width="11.6640625" style="132" bestFit="1" customWidth="1"/>
    <col min="12277" max="12277" width="5" style="132" customWidth="1"/>
    <col min="12278" max="12279" width="9" style="132"/>
    <col min="12280" max="12280" width="5" style="132" customWidth="1"/>
    <col min="12281" max="12281" width="24.21875" style="132" bestFit="1" customWidth="1"/>
    <col min="12282" max="12282" width="5" style="132" customWidth="1"/>
    <col min="12283" max="12283" width="41.88671875" style="132" bestFit="1" customWidth="1"/>
    <col min="12284" max="12284" width="9" style="132"/>
    <col min="12285" max="12285" width="5" style="132" customWidth="1"/>
    <col min="12286" max="12286" width="22.21875" style="132" bestFit="1" customWidth="1"/>
    <col min="12287" max="12287" width="5" style="132" customWidth="1"/>
    <col min="12288" max="12288" width="34" style="132" bestFit="1" customWidth="1"/>
    <col min="12289" max="12289" width="5" style="132" customWidth="1"/>
    <col min="12290" max="12290" width="44.88671875" style="132" bestFit="1" customWidth="1"/>
    <col min="12291" max="12292" width="9" style="132"/>
    <col min="12293" max="12293" width="16.33203125" style="132" bestFit="1" customWidth="1"/>
    <col min="12294" max="12531" width="9" style="132"/>
    <col min="12532" max="12532" width="11.6640625" style="132" bestFit="1" customWidth="1"/>
    <col min="12533" max="12533" width="5" style="132" customWidth="1"/>
    <col min="12534" max="12535" width="9" style="132"/>
    <col min="12536" max="12536" width="5" style="132" customWidth="1"/>
    <col min="12537" max="12537" width="24.21875" style="132" bestFit="1" customWidth="1"/>
    <col min="12538" max="12538" width="5" style="132" customWidth="1"/>
    <col min="12539" max="12539" width="41.88671875" style="132" bestFit="1" customWidth="1"/>
    <col min="12540" max="12540" width="9" style="132"/>
    <col min="12541" max="12541" width="5" style="132" customWidth="1"/>
    <col min="12542" max="12542" width="22.21875" style="132" bestFit="1" customWidth="1"/>
    <col min="12543" max="12543" width="5" style="132" customWidth="1"/>
    <col min="12544" max="12544" width="34" style="132" bestFit="1" customWidth="1"/>
    <col min="12545" max="12545" width="5" style="132" customWidth="1"/>
    <col min="12546" max="12546" width="44.88671875" style="132" bestFit="1" customWidth="1"/>
    <col min="12547" max="12548" width="9" style="132"/>
    <col min="12549" max="12549" width="16.33203125" style="132" bestFit="1" customWidth="1"/>
    <col min="12550" max="12787" width="9" style="132"/>
    <col min="12788" max="12788" width="11.6640625" style="132" bestFit="1" customWidth="1"/>
    <col min="12789" max="12789" width="5" style="132" customWidth="1"/>
    <col min="12790" max="12791" width="9" style="132"/>
    <col min="12792" max="12792" width="5" style="132" customWidth="1"/>
    <col min="12793" max="12793" width="24.21875" style="132" bestFit="1" customWidth="1"/>
    <col min="12794" max="12794" width="5" style="132" customWidth="1"/>
    <col min="12795" max="12795" width="41.88671875" style="132" bestFit="1" customWidth="1"/>
    <col min="12796" max="12796" width="9" style="132"/>
    <col min="12797" max="12797" width="5" style="132" customWidth="1"/>
    <col min="12798" max="12798" width="22.21875" style="132" bestFit="1" customWidth="1"/>
    <col min="12799" max="12799" width="5" style="132" customWidth="1"/>
    <col min="12800" max="12800" width="34" style="132" bestFit="1" customWidth="1"/>
    <col min="12801" max="12801" width="5" style="132" customWidth="1"/>
    <col min="12802" max="12802" width="44.88671875" style="132" bestFit="1" customWidth="1"/>
    <col min="12803" max="12804" width="9" style="132"/>
    <col min="12805" max="12805" width="16.33203125" style="132" bestFit="1" customWidth="1"/>
    <col min="12806" max="13043" width="9" style="132"/>
    <col min="13044" max="13044" width="11.6640625" style="132" bestFit="1" customWidth="1"/>
    <col min="13045" max="13045" width="5" style="132" customWidth="1"/>
    <col min="13046" max="13047" width="9" style="132"/>
    <col min="13048" max="13048" width="5" style="132" customWidth="1"/>
    <col min="13049" max="13049" width="24.21875" style="132" bestFit="1" customWidth="1"/>
    <col min="13050" max="13050" width="5" style="132" customWidth="1"/>
    <col min="13051" max="13051" width="41.88671875" style="132" bestFit="1" customWidth="1"/>
    <col min="13052" max="13052" width="9" style="132"/>
    <col min="13053" max="13053" width="5" style="132" customWidth="1"/>
    <col min="13054" max="13054" width="22.21875" style="132" bestFit="1" customWidth="1"/>
    <col min="13055" max="13055" width="5" style="132" customWidth="1"/>
    <col min="13056" max="13056" width="34" style="132" bestFit="1" customWidth="1"/>
    <col min="13057" max="13057" width="5" style="132" customWidth="1"/>
    <col min="13058" max="13058" width="44.88671875" style="132" bestFit="1" customWidth="1"/>
    <col min="13059" max="13060" width="9" style="132"/>
    <col min="13061" max="13061" width="16.33203125" style="132" bestFit="1" customWidth="1"/>
    <col min="13062" max="13299" width="9" style="132"/>
    <col min="13300" max="13300" width="11.6640625" style="132" bestFit="1" customWidth="1"/>
    <col min="13301" max="13301" width="5" style="132" customWidth="1"/>
    <col min="13302" max="13303" width="9" style="132"/>
    <col min="13304" max="13304" width="5" style="132" customWidth="1"/>
    <col min="13305" max="13305" width="24.21875" style="132" bestFit="1" customWidth="1"/>
    <col min="13306" max="13306" width="5" style="132" customWidth="1"/>
    <col min="13307" max="13307" width="41.88671875" style="132" bestFit="1" customWidth="1"/>
    <col min="13308" max="13308" width="9" style="132"/>
    <col min="13309" max="13309" width="5" style="132" customWidth="1"/>
    <col min="13310" max="13310" width="22.21875" style="132" bestFit="1" customWidth="1"/>
    <col min="13311" max="13311" width="5" style="132" customWidth="1"/>
    <col min="13312" max="13312" width="34" style="132" bestFit="1" customWidth="1"/>
    <col min="13313" max="13313" width="5" style="132" customWidth="1"/>
    <col min="13314" max="13314" width="44.88671875" style="132" bestFit="1" customWidth="1"/>
    <col min="13315" max="13316" width="9" style="132"/>
    <col min="13317" max="13317" width="16.33203125" style="132" bestFit="1" customWidth="1"/>
    <col min="13318" max="13555" width="9" style="132"/>
    <col min="13556" max="13556" width="11.6640625" style="132" bestFit="1" customWidth="1"/>
    <col min="13557" max="13557" width="5" style="132" customWidth="1"/>
    <col min="13558" max="13559" width="9" style="132"/>
    <col min="13560" max="13560" width="5" style="132" customWidth="1"/>
    <col min="13561" max="13561" width="24.21875" style="132" bestFit="1" customWidth="1"/>
    <col min="13562" max="13562" width="5" style="132" customWidth="1"/>
    <col min="13563" max="13563" width="41.88671875" style="132" bestFit="1" customWidth="1"/>
    <col min="13564" max="13564" width="9" style="132"/>
    <col min="13565" max="13565" width="5" style="132" customWidth="1"/>
    <col min="13566" max="13566" width="22.21875" style="132" bestFit="1" customWidth="1"/>
    <col min="13567" max="13567" width="5" style="132" customWidth="1"/>
    <col min="13568" max="13568" width="34" style="132" bestFit="1" customWidth="1"/>
    <col min="13569" max="13569" width="5" style="132" customWidth="1"/>
    <col min="13570" max="13570" width="44.88671875" style="132" bestFit="1" customWidth="1"/>
    <col min="13571" max="13572" width="9" style="132"/>
    <col min="13573" max="13573" width="16.33203125" style="132" bestFit="1" customWidth="1"/>
    <col min="13574" max="13811" width="9" style="132"/>
    <col min="13812" max="13812" width="11.6640625" style="132" bestFit="1" customWidth="1"/>
    <col min="13813" max="13813" width="5" style="132" customWidth="1"/>
    <col min="13814" max="13815" width="9" style="132"/>
    <col min="13816" max="13816" width="5" style="132" customWidth="1"/>
    <col min="13817" max="13817" width="24.21875" style="132" bestFit="1" customWidth="1"/>
    <col min="13818" max="13818" width="5" style="132" customWidth="1"/>
    <col min="13819" max="13819" width="41.88671875" style="132" bestFit="1" customWidth="1"/>
    <col min="13820" max="13820" width="9" style="132"/>
    <col min="13821" max="13821" width="5" style="132" customWidth="1"/>
    <col min="13822" max="13822" width="22.21875" style="132" bestFit="1" customWidth="1"/>
    <col min="13823" max="13823" width="5" style="132" customWidth="1"/>
    <col min="13824" max="13824" width="34" style="132" bestFit="1" customWidth="1"/>
    <col min="13825" max="13825" width="5" style="132" customWidth="1"/>
    <col min="13826" max="13826" width="44.88671875" style="132" bestFit="1" customWidth="1"/>
    <col min="13827" max="13828" width="9" style="132"/>
    <col min="13829" max="13829" width="16.33203125" style="132" bestFit="1" customWidth="1"/>
    <col min="13830" max="14067" width="9" style="132"/>
    <col min="14068" max="14068" width="11.6640625" style="132" bestFit="1" customWidth="1"/>
    <col min="14069" max="14069" width="5" style="132" customWidth="1"/>
    <col min="14070" max="14071" width="9" style="132"/>
    <col min="14072" max="14072" width="5" style="132" customWidth="1"/>
    <col min="14073" max="14073" width="24.21875" style="132" bestFit="1" customWidth="1"/>
    <col min="14074" max="14074" width="5" style="132" customWidth="1"/>
    <col min="14075" max="14075" width="41.88671875" style="132" bestFit="1" customWidth="1"/>
    <col min="14076" max="14076" width="9" style="132"/>
    <col min="14077" max="14077" width="5" style="132" customWidth="1"/>
    <col min="14078" max="14078" width="22.21875" style="132" bestFit="1" customWidth="1"/>
    <col min="14079" max="14079" width="5" style="132" customWidth="1"/>
    <col min="14080" max="14080" width="34" style="132" bestFit="1" customWidth="1"/>
    <col min="14081" max="14081" width="5" style="132" customWidth="1"/>
    <col min="14082" max="14082" width="44.88671875" style="132" bestFit="1" customWidth="1"/>
    <col min="14083" max="14084" width="9" style="132"/>
    <col min="14085" max="14085" width="16.33203125" style="132" bestFit="1" customWidth="1"/>
    <col min="14086" max="14323" width="9" style="132"/>
    <col min="14324" max="14324" width="11.6640625" style="132" bestFit="1" customWidth="1"/>
    <col min="14325" max="14325" width="5" style="132" customWidth="1"/>
    <col min="14326" max="14327" width="9" style="132"/>
    <col min="14328" max="14328" width="5" style="132" customWidth="1"/>
    <col min="14329" max="14329" width="24.21875" style="132" bestFit="1" customWidth="1"/>
    <col min="14330" max="14330" width="5" style="132" customWidth="1"/>
    <col min="14331" max="14331" width="41.88671875" style="132" bestFit="1" customWidth="1"/>
    <col min="14332" max="14332" width="9" style="132"/>
    <col min="14333" max="14333" width="5" style="132" customWidth="1"/>
    <col min="14334" max="14334" width="22.21875" style="132" bestFit="1" customWidth="1"/>
    <col min="14335" max="14335" width="5" style="132" customWidth="1"/>
    <col min="14336" max="14336" width="34" style="132" bestFit="1" customWidth="1"/>
    <col min="14337" max="14337" width="5" style="132" customWidth="1"/>
    <col min="14338" max="14338" width="44.88671875" style="132" bestFit="1" customWidth="1"/>
    <col min="14339" max="14340" width="9" style="132"/>
    <col min="14341" max="14341" width="16.33203125" style="132" bestFit="1" customWidth="1"/>
    <col min="14342" max="14579" width="9" style="132"/>
    <col min="14580" max="14580" width="11.6640625" style="132" bestFit="1" customWidth="1"/>
    <col min="14581" max="14581" width="5" style="132" customWidth="1"/>
    <col min="14582" max="14583" width="9" style="132"/>
    <col min="14584" max="14584" width="5" style="132" customWidth="1"/>
    <col min="14585" max="14585" width="24.21875" style="132" bestFit="1" customWidth="1"/>
    <col min="14586" max="14586" width="5" style="132" customWidth="1"/>
    <col min="14587" max="14587" width="41.88671875" style="132" bestFit="1" customWidth="1"/>
    <col min="14588" max="14588" width="9" style="132"/>
    <col min="14589" max="14589" width="5" style="132" customWidth="1"/>
    <col min="14590" max="14590" width="22.21875" style="132" bestFit="1" customWidth="1"/>
    <col min="14591" max="14591" width="5" style="132" customWidth="1"/>
    <col min="14592" max="14592" width="34" style="132" bestFit="1" customWidth="1"/>
    <col min="14593" max="14593" width="5" style="132" customWidth="1"/>
    <col min="14594" max="14594" width="44.88671875" style="132" bestFit="1" customWidth="1"/>
    <col min="14595" max="14596" width="9" style="132"/>
    <col min="14597" max="14597" width="16.33203125" style="132" bestFit="1" customWidth="1"/>
    <col min="14598" max="14835" width="9" style="132"/>
    <col min="14836" max="14836" width="11.6640625" style="132" bestFit="1" customWidth="1"/>
    <col min="14837" max="14837" width="5" style="132" customWidth="1"/>
    <col min="14838" max="14839" width="9" style="132"/>
    <col min="14840" max="14840" width="5" style="132" customWidth="1"/>
    <col min="14841" max="14841" width="24.21875" style="132" bestFit="1" customWidth="1"/>
    <col min="14842" max="14842" width="5" style="132" customWidth="1"/>
    <col min="14843" max="14843" width="41.88671875" style="132" bestFit="1" customWidth="1"/>
    <col min="14844" max="14844" width="9" style="132"/>
    <col min="14845" max="14845" width="5" style="132" customWidth="1"/>
    <col min="14846" max="14846" width="22.21875" style="132" bestFit="1" customWidth="1"/>
    <col min="14847" max="14847" width="5" style="132" customWidth="1"/>
    <col min="14848" max="14848" width="34" style="132" bestFit="1" customWidth="1"/>
    <col min="14849" max="14849" width="5" style="132" customWidth="1"/>
    <col min="14850" max="14850" width="44.88671875" style="132" bestFit="1" customWidth="1"/>
    <col min="14851" max="14852" width="9" style="132"/>
    <col min="14853" max="14853" width="16.33203125" style="132" bestFit="1" customWidth="1"/>
    <col min="14854" max="15091" width="9" style="132"/>
    <col min="15092" max="15092" width="11.6640625" style="132" bestFit="1" customWidth="1"/>
    <col min="15093" max="15093" width="5" style="132" customWidth="1"/>
    <col min="15094" max="15095" width="9" style="132"/>
    <col min="15096" max="15096" width="5" style="132" customWidth="1"/>
    <col min="15097" max="15097" width="24.21875" style="132" bestFit="1" customWidth="1"/>
    <col min="15098" max="15098" width="5" style="132" customWidth="1"/>
    <col min="15099" max="15099" width="41.88671875" style="132" bestFit="1" customWidth="1"/>
    <col min="15100" max="15100" width="9" style="132"/>
    <col min="15101" max="15101" width="5" style="132" customWidth="1"/>
    <col min="15102" max="15102" width="22.21875" style="132" bestFit="1" customWidth="1"/>
    <col min="15103" max="15103" width="5" style="132" customWidth="1"/>
    <col min="15104" max="15104" width="34" style="132" bestFit="1" customWidth="1"/>
    <col min="15105" max="15105" width="5" style="132" customWidth="1"/>
    <col min="15106" max="15106" width="44.88671875" style="132" bestFit="1" customWidth="1"/>
    <col min="15107" max="15108" width="9" style="132"/>
    <col min="15109" max="15109" width="16.33203125" style="132" bestFit="1" customWidth="1"/>
    <col min="15110" max="15347" width="9" style="132"/>
    <col min="15348" max="15348" width="11.6640625" style="132" bestFit="1" customWidth="1"/>
    <col min="15349" max="15349" width="5" style="132" customWidth="1"/>
    <col min="15350" max="15351" width="9" style="132"/>
    <col min="15352" max="15352" width="5" style="132" customWidth="1"/>
    <col min="15353" max="15353" width="24.21875" style="132" bestFit="1" customWidth="1"/>
    <col min="15354" max="15354" width="5" style="132" customWidth="1"/>
    <col min="15355" max="15355" width="41.88671875" style="132" bestFit="1" customWidth="1"/>
    <col min="15356" max="15356" width="9" style="132"/>
    <col min="15357" max="15357" width="5" style="132" customWidth="1"/>
    <col min="15358" max="15358" width="22.21875" style="132" bestFit="1" customWidth="1"/>
    <col min="15359" max="15359" width="5" style="132" customWidth="1"/>
    <col min="15360" max="15360" width="34" style="132" bestFit="1" customWidth="1"/>
    <col min="15361" max="15361" width="5" style="132" customWidth="1"/>
    <col min="15362" max="15362" width="44.88671875" style="132" bestFit="1" customWidth="1"/>
    <col min="15363" max="15364" width="9" style="132"/>
    <col min="15365" max="15365" width="16.33203125" style="132" bestFit="1" customWidth="1"/>
    <col min="15366" max="15603" width="9" style="132"/>
    <col min="15604" max="15604" width="11.6640625" style="132" bestFit="1" customWidth="1"/>
    <col min="15605" max="15605" width="5" style="132" customWidth="1"/>
    <col min="15606" max="15607" width="9" style="132"/>
    <col min="15608" max="15608" width="5" style="132" customWidth="1"/>
    <col min="15609" max="15609" width="24.21875" style="132" bestFit="1" customWidth="1"/>
    <col min="15610" max="15610" width="5" style="132" customWidth="1"/>
    <col min="15611" max="15611" width="41.88671875" style="132" bestFit="1" customWidth="1"/>
    <col min="15612" max="15612" width="9" style="132"/>
    <col min="15613" max="15613" width="5" style="132" customWidth="1"/>
    <col min="15614" max="15614" width="22.21875" style="132" bestFit="1" customWidth="1"/>
    <col min="15615" max="15615" width="5" style="132" customWidth="1"/>
    <col min="15616" max="15616" width="34" style="132" bestFit="1" customWidth="1"/>
    <col min="15617" max="15617" width="5" style="132" customWidth="1"/>
    <col min="15618" max="15618" width="44.88671875" style="132" bestFit="1" customWidth="1"/>
    <col min="15619" max="15620" width="9" style="132"/>
    <col min="15621" max="15621" width="16.33203125" style="132" bestFit="1" customWidth="1"/>
    <col min="15622" max="15859" width="9" style="132"/>
    <col min="15860" max="15860" width="11.6640625" style="132" bestFit="1" customWidth="1"/>
    <col min="15861" max="15861" width="5" style="132" customWidth="1"/>
    <col min="15862" max="15863" width="9" style="132"/>
    <col min="15864" max="15864" width="5" style="132" customWidth="1"/>
    <col min="15865" max="15865" width="24.21875" style="132" bestFit="1" customWidth="1"/>
    <col min="15866" max="15866" width="5" style="132" customWidth="1"/>
    <col min="15867" max="15867" width="41.88671875" style="132" bestFit="1" customWidth="1"/>
    <col min="15868" max="15868" width="9" style="132"/>
    <col min="15869" max="15869" width="5" style="132" customWidth="1"/>
    <col min="15870" max="15870" width="22.21875" style="132" bestFit="1" customWidth="1"/>
    <col min="15871" max="15871" width="5" style="132" customWidth="1"/>
    <col min="15872" max="15872" width="34" style="132" bestFit="1" customWidth="1"/>
    <col min="15873" max="15873" width="5" style="132" customWidth="1"/>
    <col min="15874" max="15874" width="44.88671875" style="132" bestFit="1" customWidth="1"/>
    <col min="15875" max="15876" width="9" style="132"/>
    <col min="15877" max="15877" width="16.33203125" style="132" bestFit="1" customWidth="1"/>
    <col min="15878" max="16115" width="9" style="132"/>
    <col min="16116" max="16116" width="11.6640625" style="132" bestFit="1" customWidth="1"/>
    <col min="16117" max="16117" width="5" style="132" customWidth="1"/>
    <col min="16118" max="16119" width="9" style="132"/>
    <col min="16120" max="16120" width="5" style="132" customWidth="1"/>
    <col min="16121" max="16121" width="24.21875" style="132" bestFit="1" customWidth="1"/>
    <col min="16122" max="16122" width="5" style="132" customWidth="1"/>
    <col min="16123" max="16123" width="41.88671875" style="132" bestFit="1" customWidth="1"/>
    <col min="16124" max="16124" width="9" style="132"/>
    <col min="16125" max="16125" width="5" style="132" customWidth="1"/>
    <col min="16126" max="16126" width="22.21875" style="132" bestFit="1" customWidth="1"/>
    <col min="16127" max="16127" width="5" style="132" customWidth="1"/>
    <col min="16128" max="16128" width="34" style="132" bestFit="1" customWidth="1"/>
    <col min="16129" max="16129" width="5" style="132" customWidth="1"/>
    <col min="16130" max="16130" width="44.88671875" style="132" bestFit="1" customWidth="1"/>
    <col min="16131" max="16132" width="9" style="132"/>
    <col min="16133" max="16133" width="16.33203125" style="132" bestFit="1" customWidth="1"/>
    <col min="16134" max="16384" width="9" style="132"/>
  </cols>
  <sheetData>
    <row r="1" spans="1:12" ht="12.75" customHeight="1" thickBot="1">
      <c r="A1" s="131" t="s">
        <v>45</v>
      </c>
      <c r="C1" s="133" t="s">
        <v>66</v>
      </c>
      <c r="D1" s="134" t="s">
        <v>50</v>
      </c>
      <c r="E1" s="134" t="s">
        <v>49</v>
      </c>
      <c r="F1" s="215" t="s">
        <v>55</v>
      </c>
      <c r="G1" s="135"/>
      <c r="H1" s="147"/>
      <c r="I1" s="136"/>
      <c r="J1" s="137" t="s">
        <v>70</v>
      </c>
    </row>
    <row r="2" spans="1:12" ht="12" customHeight="1" thickBot="1">
      <c r="A2" s="8" t="s">
        <v>87</v>
      </c>
      <c r="C2" s="10" t="s">
        <v>87</v>
      </c>
      <c r="D2" s="208"/>
      <c r="E2" s="134"/>
      <c r="F2" s="215"/>
      <c r="G2" s="135"/>
      <c r="H2" s="147"/>
      <c r="I2" s="138"/>
      <c r="J2" s="138" t="str">
        <f>IF(I2&gt;0,C2,"")</f>
        <v/>
      </c>
    </row>
    <row r="3" spans="1:12" ht="12.75" customHeight="1" thickBot="1">
      <c r="A3" s="9" t="s">
        <v>88</v>
      </c>
      <c r="C3" s="200" t="s">
        <v>89</v>
      </c>
      <c r="D3" s="209">
        <v>1100</v>
      </c>
      <c r="E3" s="216">
        <v>550</v>
      </c>
      <c r="F3" s="201" t="s">
        <v>146</v>
      </c>
      <c r="G3" s="139"/>
      <c r="H3" s="147" t="b">
        <v>0</v>
      </c>
      <c r="I3" s="136">
        <f>IF(H3=TRUE,COUNTIF(H$3:H3,TRUE),0)</f>
        <v>0</v>
      </c>
      <c r="J3" s="138" t="str">
        <f>IF(I3&gt;=1,C3,"")</f>
        <v/>
      </c>
    </row>
    <row r="4" spans="1:12" ht="12.75" customHeight="1">
      <c r="A4" s="140"/>
      <c r="C4" s="200" t="s">
        <v>90</v>
      </c>
      <c r="D4" s="209">
        <v>770</v>
      </c>
      <c r="E4" s="216">
        <v>380</v>
      </c>
      <c r="F4" s="11" t="s">
        <v>147</v>
      </c>
      <c r="G4" s="139"/>
      <c r="H4" s="147" t="b">
        <v>0</v>
      </c>
      <c r="I4" s="136">
        <f>IF(H4=TRUE,COUNTIF(H$3:H4,TRUE),0)</f>
        <v>0</v>
      </c>
      <c r="J4" s="138" t="str">
        <f>IF(I4&gt;=1,C4,"")</f>
        <v/>
      </c>
    </row>
    <row r="5" spans="1:12" ht="12" customHeight="1">
      <c r="C5" s="200" t="s">
        <v>91</v>
      </c>
      <c r="D5" s="209">
        <v>220</v>
      </c>
      <c r="E5" s="216">
        <v>110</v>
      </c>
      <c r="F5" s="11" t="s">
        <v>148</v>
      </c>
      <c r="G5" s="139"/>
      <c r="H5" s="147" t="b">
        <v>0</v>
      </c>
      <c r="I5" s="136">
        <f>IF(H5=TRUE,COUNTIF(H$3:H5,TRUE),0)</f>
        <v>0</v>
      </c>
      <c r="J5" s="138" t="str">
        <f>IF(I5&gt;=1,C5,"")</f>
        <v/>
      </c>
    </row>
    <row r="6" spans="1:12" ht="12.75" customHeight="1">
      <c r="C6" s="200" t="s">
        <v>92</v>
      </c>
      <c r="D6" s="209">
        <v>660</v>
      </c>
      <c r="E6" s="216">
        <v>330</v>
      </c>
      <c r="F6" s="11" t="s">
        <v>146</v>
      </c>
      <c r="G6" s="141"/>
      <c r="H6" s="147" t="b">
        <v>0</v>
      </c>
      <c r="I6" s="136">
        <f>IF(H6=TRUE,COUNTIF(H$3:H6,TRUE),0)</f>
        <v>0</v>
      </c>
      <c r="J6" s="138" t="str">
        <f>IF(I6&gt;=1,C6,"")</f>
        <v/>
      </c>
    </row>
    <row r="7" spans="1:12" ht="12.75" customHeight="1">
      <c r="C7" s="200" t="s">
        <v>93</v>
      </c>
      <c r="D7" s="209">
        <v>600</v>
      </c>
      <c r="E7" s="216">
        <v>300</v>
      </c>
      <c r="F7" s="11" t="s">
        <v>146</v>
      </c>
      <c r="G7" s="139"/>
      <c r="H7" s="147" t="b">
        <v>0</v>
      </c>
      <c r="I7" s="136">
        <f>IF(H7=TRUE,COUNTIF(H$3:H7,TRUE),0)</f>
        <v>0</v>
      </c>
      <c r="J7" s="138" t="str">
        <f t="shared" ref="J7:J29" si="0">IF(I7&gt;0,C7,"")</f>
        <v/>
      </c>
    </row>
    <row r="8" spans="1:12" ht="12.75" customHeight="1">
      <c r="C8" s="200" t="s">
        <v>94</v>
      </c>
      <c r="D8" s="209">
        <v>770</v>
      </c>
      <c r="E8" s="216">
        <v>380</v>
      </c>
      <c r="F8" s="11" t="s">
        <v>147</v>
      </c>
      <c r="G8" s="141"/>
      <c r="H8" s="147" t="b">
        <v>0</v>
      </c>
      <c r="I8" s="136">
        <f>IF(H8=TRUE,COUNTIF(H$3:H8,TRUE),0)</f>
        <v>0</v>
      </c>
      <c r="J8" s="138" t="str">
        <f t="shared" si="0"/>
        <v/>
      </c>
    </row>
    <row r="9" spans="1:12" ht="12" customHeight="1">
      <c r="C9" s="200" t="s">
        <v>95</v>
      </c>
      <c r="D9" s="209">
        <v>120</v>
      </c>
      <c r="E9" s="216">
        <v>60</v>
      </c>
      <c r="F9" s="11" t="s">
        <v>148</v>
      </c>
      <c r="G9" s="139"/>
      <c r="H9" s="147" t="b">
        <v>0</v>
      </c>
      <c r="I9" s="136">
        <f>IF(H9=TRUE,COUNTIF(H$3:H9,TRUE),0)</f>
        <v>0</v>
      </c>
      <c r="J9" s="138" t="str">
        <f t="shared" si="0"/>
        <v/>
      </c>
    </row>
    <row r="10" spans="1:12" ht="12.75" customHeight="1">
      <c r="C10" s="200" t="s">
        <v>96</v>
      </c>
      <c r="D10" s="209">
        <v>1210</v>
      </c>
      <c r="E10" s="216">
        <v>600</v>
      </c>
      <c r="F10" s="11" t="s">
        <v>149</v>
      </c>
      <c r="G10" s="139"/>
      <c r="H10" s="147" t="b">
        <v>0</v>
      </c>
      <c r="I10" s="136">
        <f>IF(H10=TRUE,COUNTIF(H$3:H10,TRUE),0)</f>
        <v>0</v>
      </c>
      <c r="J10" s="138" t="str">
        <f t="shared" si="0"/>
        <v/>
      </c>
    </row>
    <row r="11" spans="1:12" ht="12.75" customHeight="1">
      <c r="C11" s="200" t="s">
        <v>97</v>
      </c>
      <c r="D11" s="209">
        <v>3300</v>
      </c>
      <c r="E11" s="216">
        <v>1650</v>
      </c>
      <c r="F11" s="11" t="s">
        <v>150</v>
      </c>
      <c r="G11" s="139"/>
      <c r="H11" s="147" t="b">
        <v>0</v>
      </c>
      <c r="I11" s="136">
        <f>IF(H11=TRUE,COUNTIF(H$3:H11,TRUE),0)</f>
        <v>0</v>
      </c>
      <c r="J11" s="138" t="str">
        <f t="shared" si="0"/>
        <v/>
      </c>
    </row>
    <row r="12" spans="1:12" ht="12.75" customHeight="1">
      <c r="C12" s="200" t="s">
        <v>98</v>
      </c>
      <c r="D12" s="209">
        <v>770</v>
      </c>
      <c r="E12" s="216">
        <v>380</v>
      </c>
      <c r="F12" s="11" t="s">
        <v>151</v>
      </c>
      <c r="G12" s="141"/>
      <c r="H12" s="147" t="b">
        <v>0</v>
      </c>
      <c r="I12" s="136">
        <f>IF(H12=TRUE,COUNTIF(H$3:H12,TRUE),0)</f>
        <v>0</v>
      </c>
      <c r="J12" s="138" t="str">
        <f t="shared" si="0"/>
        <v/>
      </c>
      <c r="K12" s="142"/>
      <c r="L12" s="142" t="s">
        <v>69</v>
      </c>
    </row>
    <row r="13" spans="1:12" ht="12" customHeight="1">
      <c r="C13" s="200" t="s">
        <v>99</v>
      </c>
      <c r="D13" s="209">
        <v>660</v>
      </c>
      <c r="E13" s="216">
        <v>330</v>
      </c>
      <c r="F13" s="11" t="s">
        <v>150</v>
      </c>
      <c r="G13" s="139"/>
      <c r="H13" s="147" t="b">
        <v>0</v>
      </c>
      <c r="I13" s="136">
        <f>IF(H13=TRUE,COUNTIF(H$3:H13,TRUE),0)</f>
        <v>0</v>
      </c>
      <c r="J13" s="138" t="str">
        <f t="shared" si="0"/>
        <v/>
      </c>
    </row>
    <row r="14" spans="1:12" ht="12.75" customHeight="1">
      <c r="C14" s="200" t="s">
        <v>100</v>
      </c>
      <c r="D14" s="209">
        <v>660</v>
      </c>
      <c r="E14" s="216">
        <v>330</v>
      </c>
      <c r="F14" s="11" t="s">
        <v>150</v>
      </c>
      <c r="G14" s="139"/>
      <c r="H14" s="147" t="b">
        <v>0</v>
      </c>
      <c r="I14" s="136">
        <f>IF(H14=TRUE,COUNTIF(H$3:H14,TRUE),0)</f>
        <v>0</v>
      </c>
      <c r="J14" s="138" t="str">
        <f t="shared" si="0"/>
        <v/>
      </c>
    </row>
    <row r="15" spans="1:12" ht="12.75" customHeight="1">
      <c r="C15" s="202" t="s">
        <v>101</v>
      </c>
      <c r="D15" s="210">
        <v>3080</v>
      </c>
      <c r="E15" s="216">
        <v>1540</v>
      </c>
      <c r="F15" s="11" t="s">
        <v>149</v>
      </c>
      <c r="G15" s="139"/>
      <c r="H15" s="147" t="b">
        <v>0</v>
      </c>
      <c r="I15" s="136">
        <f>IF(H15=TRUE,COUNTIF(H$3:H15,TRUE),0)</f>
        <v>0</v>
      </c>
      <c r="J15" s="138" t="str">
        <f t="shared" si="0"/>
        <v/>
      </c>
    </row>
    <row r="16" spans="1:12" ht="12.75" customHeight="1">
      <c r="C16" s="200" t="s">
        <v>102</v>
      </c>
      <c r="D16" s="209">
        <v>770</v>
      </c>
      <c r="E16" s="216">
        <v>380</v>
      </c>
      <c r="F16" s="11" t="s">
        <v>149</v>
      </c>
      <c r="G16" s="139"/>
      <c r="H16" s="147" t="b">
        <v>0</v>
      </c>
      <c r="I16" s="136">
        <f>IF(H16=TRUE,COUNTIF(H$3:H16,TRUE),0)</f>
        <v>0</v>
      </c>
      <c r="J16" s="138" t="str">
        <f t="shared" si="0"/>
        <v/>
      </c>
    </row>
    <row r="17" spans="3:16" ht="12.75" customHeight="1">
      <c r="C17" s="198" t="s">
        <v>103</v>
      </c>
      <c r="D17" s="211">
        <v>3520</v>
      </c>
      <c r="E17" s="217">
        <v>1760</v>
      </c>
      <c r="F17" s="11" t="s">
        <v>149</v>
      </c>
      <c r="G17" s="139"/>
      <c r="H17" s="147" t="b">
        <v>0</v>
      </c>
      <c r="I17" s="136">
        <f>IF(H17=TRUE,COUNTIF(H$3:H17,TRUE),0)</f>
        <v>0</v>
      </c>
      <c r="J17" s="138" t="str">
        <f t="shared" si="0"/>
        <v/>
      </c>
    </row>
    <row r="18" spans="3:16" ht="12.75" customHeight="1">
      <c r="C18" s="203" t="s">
        <v>104</v>
      </c>
      <c r="D18" s="212">
        <v>990</v>
      </c>
      <c r="E18" s="216">
        <v>490</v>
      </c>
      <c r="F18" s="11" t="s">
        <v>152</v>
      </c>
      <c r="G18" s="139"/>
      <c r="H18" s="147" t="b">
        <v>0</v>
      </c>
      <c r="I18" s="136">
        <f>IF(H18=TRUE,COUNTIF(H$3:H18,TRUE),0)</f>
        <v>0</v>
      </c>
      <c r="J18" s="138" t="str">
        <f t="shared" si="0"/>
        <v/>
      </c>
    </row>
    <row r="19" spans="3:16" ht="12.75" customHeight="1">
      <c r="C19" s="203" t="s">
        <v>105</v>
      </c>
      <c r="D19" s="212">
        <v>770</v>
      </c>
      <c r="E19" s="216">
        <v>380</v>
      </c>
      <c r="F19" s="11" t="s">
        <v>149</v>
      </c>
      <c r="G19" s="139"/>
      <c r="H19" s="147" t="b">
        <v>0</v>
      </c>
      <c r="I19" s="136">
        <f>IF(H19=TRUE,COUNTIF(H$3:H19,TRUE),0)</f>
        <v>0</v>
      </c>
      <c r="J19" s="138" t="str">
        <f t="shared" si="0"/>
        <v/>
      </c>
    </row>
    <row r="20" spans="3:16">
      <c r="C20" s="203" t="s">
        <v>106</v>
      </c>
      <c r="D20" s="212">
        <v>660</v>
      </c>
      <c r="E20" s="217">
        <v>330</v>
      </c>
      <c r="F20" s="11" t="s">
        <v>153</v>
      </c>
      <c r="G20" s="139"/>
      <c r="H20" s="147" t="b">
        <v>0</v>
      </c>
      <c r="I20" s="136">
        <f>IF(H20=TRUE,COUNTIF(H$3:H20,TRUE),0)</f>
        <v>0</v>
      </c>
      <c r="J20" s="138" t="str">
        <f t="shared" si="0"/>
        <v/>
      </c>
    </row>
    <row r="21" spans="3:16">
      <c r="C21" s="218" t="s">
        <v>107</v>
      </c>
      <c r="D21" s="219">
        <v>1980</v>
      </c>
      <c r="E21" s="216">
        <v>990</v>
      </c>
      <c r="F21" s="12" t="s">
        <v>149</v>
      </c>
      <c r="G21" s="139"/>
      <c r="H21" s="147" t="b">
        <v>0</v>
      </c>
      <c r="I21" s="136">
        <f>IF(H21=TRUE,COUNTIF(H$3:H21,TRUE),0)</f>
        <v>0</v>
      </c>
      <c r="J21" s="138" t="str">
        <f t="shared" si="0"/>
        <v/>
      </c>
    </row>
    <row r="22" spans="3:16" ht="12.75" customHeight="1">
      <c r="C22" s="220" t="s">
        <v>168</v>
      </c>
      <c r="D22" s="221">
        <v>2640</v>
      </c>
      <c r="E22" s="216">
        <v>1320</v>
      </c>
      <c r="F22" s="12" t="s">
        <v>149</v>
      </c>
      <c r="G22" s="139"/>
      <c r="H22" s="147" t="b">
        <v>0</v>
      </c>
      <c r="I22" s="136">
        <f>IF(H22=TRUE,COUNTIF(H$3:H22,TRUE),0)</f>
        <v>0</v>
      </c>
      <c r="J22" s="138" t="str">
        <f t="shared" si="0"/>
        <v/>
      </c>
    </row>
    <row r="23" spans="3:16" ht="12.75" customHeight="1">
      <c r="C23" s="220" t="s">
        <v>108</v>
      </c>
      <c r="D23" s="221">
        <v>2090</v>
      </c>
      <c r="E23" s="216">
        <v>1040</v>
      </c>
      <c r="F23" s="11" t="s">
        <v>149</v>
      </c>
      <c r="G23" s="139"/>
      <c r="H23" s="147" t="b">
        <v>0</v>
      </c>
      <c r="I23" s="136">
        <f>IF(H23=TRUE,COUNTIF(H$3:H23,TRUE),0)</f>
        <v>0</v>
      </c>
      <c r="J23" s="138" t="str">
        <f t="shared" si="0"/>
        <v/>
      </c>
      <c r="L23" s="573">
        <f>H63</f>
        <v>0</v>
      </c>
      <c r="M23" s="573"/>
      <c r="N23" s="573"/>
      <c r="O23" s="573"/>
      <c r="P23" s="573"/>
    </row>
    <row r="24" spans="3:16" ht="12" customHeight="1">
      <c r="C24" s="220" t="s">
        <v>109</v>
      </c>
      <c r="D24" s="221">
        <v>990</v>
      </c>
      <c r="E24" s="217">
        <v>490</v>
      </c>
      <c r="F24" s="11" t="s">
        <v>149</v>
      </c>
      <c r="G24" s="139"/>
      <c r="H24" s="147" t="b">
        <v>0</v>
      </c>
      <c r="I24" s="136">
        <f>IF(H24=TRUE,COUNTIF(H$3:H24,TRUE),0)</f>
        <v>0</v>
      </c>
      <c r="J24" s="138" t="str">
        <f t="shared" si="0"/>
        <v/>
      </c>
      <c r="L24" s="573"/>
      <c r="M24" s="573"/>
      <c r="N24" s="573"/>
      <c r="O24" s="573"/>
      <c r="P24" s="573"/>
    </row>
    <row r="25" spans="3:16" ht="12.75" customHeight="1">
      <c r="C25" s="220" t="s">
        <v>110</v>
      </c>
      <c r="D25" s="221">
        <v>1760</v>
      </c>
      <c r="E25" s="217">
        <v>880</v>
      </c>
      <c r="F25" s="11" t="s">
        <v>149</v>
      </c>
      <c r="G25" s="139"/>
      <c r="H25" s="147" t="b">
        <v>0</v>
      </c>
      <c r="I25" s="136">
        <f>IF(H25=TRUE,COUNTIF(H$3:H25,TRUE),0)</f>
        <v>0</v>
      </c>
      <c r="J25" s="138" t="str">
        <f t="shared" si="0"/>
        <v/>
      </c>
      <c r="L25" s="573"/>
      <c r="M25" s="573"/>
      <c r="N25" s="573"/>
      <c r="O25" s="573"/>
      <c r="P25" s="573"/>
    </row>
    <row r="26" spans="3:16">
      <c r="C26" s="220" t="s">
        <v>111</v>
      </c>
      <c r="D26" s="221">
        <v>1100</v>
      </c>
      <c r="E26" s="217">
        <v>550</v>
      </c>
      <c r="F26" s="11" t="s">
        <v>149</v>
      </c>
      <c r="G26" s="139"/>
      <c r="H26" s="147" t="b">
        <v>0</v>
      </c>
      <c r="I26" s="136">
        <f>IF(H26=TRUE,COUNTIF(H$3:H26,TRUE),0)</f>
        <v>0</v>
      </c>
      <c r="J26" s="138" t="str">
        <f t="shared" si="0"/>
        <v/>
      </c>
    </row>
    <row r="27" spans="3:16">
      <c r="C27" s="220" t="s">
        <v>112</v>
      </c>
      <c r="D27" s="221">
        <v>1100</v>
      </c>
      <c r="E27" s="217">
        <v>550</v>
      </c>
      <c r="F27" s="11" t="s">
        <v>149</v>
      </c>
      <c r="G27" s="139"/>
      <c r="H27" s="147" t="b">
        <v>0</v>
      </c>
      <c r="I27" s="136">
        <f>IF(H27=TRUE,COUNTIF(H$3:H27,TRUE),0)</f>
        <v>0</v>
      </c>
      <c r="J27" s="138" t="str">
        <f t="shared" si="0"/>
        <v/>
      </c>
    </row>
    <row r="28" spans="3:16">
      <c r="C28" s="220" t="s">
        <v>113</v>
      </c>
      <c r="D28" s="222">
        <v>1320</v>
      </c>
      <c r="E28" s="223">
        <v>660</v>
      </c>
      <c r="F28" s="11" t="s">
        <v>149</v>
      </c>
      <c r="G28" s="139"/>
      <c r="H28" s="147" t="b">
        <v>0</v>
      </c>
      <c r="I28" s="136">
        <f>IF(H28=TRUE,COUNTIF(H$3:H28,TRUE),0)</f>
        <v>0</v>
      </c>
      <c r="J28" s="138" t="str">
        <f t="shared" si="0"/>
        <v/>
      </c>
    </row>
    <row r="29" spans="3:16" ht="13.8" thickBot="1">
      <c r="C29" s="224" t="s">
        <v>114</v>
      </c>
      <c r="D29" s="225">
        <v>2530</v>
      </c>
      <c r="E29" s="217">
        <v>1260</v>
      </c>
      <c r="F29" s="11" t="s">
        <v>149</v>
      </c>
      <c r="G29" s="139"/>
      <c r="H29" s="147" t="b">
        <v>0</v>
      </c>
      <c r="I29" s="136">
        <f>IF(H29=TRUE,COUNTIF(H$3:H29,TRUE),0)</f>
        <v>0</v>
      </c>
      <c r="J29" s="138" t="str">
        <f t="shared" si="0"/>
        <v/>
      </c>
    </row>
    <row r="30" spans="3:16" ht="12.75" customHeight="1" thickBot="1">
      <c r="C30" s="10" t="s">
        <v>88</v>
      </c>
      <c r="D30" s="208"/>
      <c r="E30" s="230"/>
      <c r="F30" s="231"/>
      <c r="G30" s="135"/>
      <c r="H30" s="147"/>
      <c r="I30" s="136"/>
      <c r="J30" s="138"/>
    </row>
    <row r="31" spans="3:16" ht="12.75" customHeight="1">
      <c r="C31" s="204" t="s">
        <v>115</v>
      </c>
      <c r="D31" s="210">
        <v>1650</v>
      </c>
      <c r="E31" s="216">
        <v>820</v>
      </c>
      <c r="F31" s="199" t="s">
        <v>149</v>
      </c>
      <c r="G31" s="139"/>
      <c r="H31" s="147" t="b">
        <v>0</v>
      </c>
      <c r="I31" s="136">
        <f>IF(H31=TRUE,COUNTIF(H$3:H31,TRUE),0)</f>
        <v>0</v>
      </c>
      <c r="J31" s="138" t="str">
        <f t="shared" ref="J31:J61" si="1">IF(I31&gt;0,C31,"")</f>
        <v/>
      </c>
    </row>
    <row r="32" spans="3:16" ht="12" customHeight="1">
      <c r="C32" s="205" t="s">
        <v>116</v>
      </c>
      <c r="D32" s="213">
        <v>550</v>
      </c>
      <c r="E32" s="217">
        <v>270</v>
      </c>
      <c r="F32" s="11" t="s">
        <v>149</v>
      </c>
      <c r="G32" s="139"/>
      <c r="H32" s="147" t="b">
        <v>0</v>
      </c>
      <c r="I32" s="136">
        <f>IF(H32=TRUE,COUNTIF(H$3:H32,TRUE),0)</f>
        <v>0</v>
      </c>
      <c r="J32" s="138" t="str">
        <f t="shared" si="1"/>
        <v/>
      </c>
    </row>
    <row r="33" spans="3:10" ht="12" customHeight="1">
      <c r="C33" s="206" t="s">
        <v>117</v>
      </c>
      <c r="D33" s="214">
        <v>1980</v>
      </c>
      <c r="E33" s="217">
        <v>990</v>
      </c>
      <c r="F33" s="11" t="s">
        <v>149</v>
      </c>
      <c r="G33" s="139"/>
      <c r="H33" s="147" t="b">
        <v>0</v>
      </c>
      <c r="I33" s="136">
        <f>IF(H33=TRUE,COUNTIF(H$3:H33,TRUE),0)</f>
        <v>0</v>
      </c>
      <c r="J33" s="138" t="str">
        <f t="shared" si="1"/>
        <v/>
      </c>
    </row>
    <row r="34" spans="3:10" ht="12.75" customHeight="1">
      <c r="C34" s="206" t="s">
        <v>118</v>
      </c>
      <c r="D34" s="214">
        <v>770</v>
      </c>
      <c r="E34" s="217">
        <v>380</v>
      </c>
      <c r="F34" s="11" t="s">
        <v>149</v>
      </c>
      <c r="G34" s="139"/>
      <c r="H34" s="147" t="b">
        <v>0</v>
      </c>
      <c r="I34" s="136">
        <f>IF(H34=TRUE,COUNTIF(H$3:H34,TRUE),0)</f>
        <v>0</v>
      </c>
      <c r="J34" s="138" t="str">
        <f t="shared" si="1"/>
        <v/>
      </c>
    </row>
    <row r="35" spans="3:10" ht="12.75" customHeight="1">
      <c r="C35" s="205" t="s">
        <v>119</v>
      </c>
      <c r="D35" s="214">
        <v>660</v>
      </c>
      <c r="E35" s="217">
        <v>330</v>
      </c>
      <c r="F35" s="11" t="s">
        <v>149</v>
      </c>
      <c r="G35" s="139"/>
      <c r="H35" s="147" t="b">
        <v>0</v>
      </c>
      <c r="I35" s="136">
        <f>IF(H35=TRUE,COUNTIF(H$3:H35,TRUE),0)</f>
        <v>0</v>
      </c>
      <c r="J35" s="138" t="str">
        <f t="shared" si="1"/>
        <v/>
      </c>
    </row>
    <row r="36" spans="3:10" ht="12.75" customHeight="1">
      <c r="C36" s="205" t="s">
        <v>120</v>
      </c>
      <c r="D36" s="214">
        <v>770</v>
      </c>
      <c r="E36" s="217">
        <v>380</v>
      </c>
      <c r="F36" s="11" t="s">
        <v>149</v>
      </c>
      <c r="G36" s="139"/>
      <c r="H36" s="147" t="b">
        <v>0</v>
      </c>
      <c r="I36" s="136">
        <f>IF(H36=TRUE,COUNTIF(H$3:H36,TRUE),0)</f>
        <v>0</v>
      </c>
      <c r="J36" s="138" t="str">
        <f t="shared" si="1"/>
        <v/>
      </c>
    </row>
    <row r="37" spans="3:10" ht="12.75" customHeight="1">
      <c r="C37" s="205" t="s">
        <v>121</v>
      </c>
      <c r="D37" s="214">
        <v>1650</v>
      </c>
      <c r="E37" s="217">
        <v>820</v>
      </c>
      <c r="F37" s="11" t="s">
        <v>149</v>
      </c>
      <c r="G37" s="139"/>
      <c r="H37" s="147" t="b">
        <v>0</v>
      </c>
      <c r="I37" s="136">
        <f>IF(H37=TRUE,COUNTIF(H$3:H37,TRUE),0)</f>
        <v>0</v>
      </c>
      <c r="J37" s="138" t="str">
        <f t="shared" si="1"/>
        <v/>
      </c>
    </row>
    <row r="38" spans="3:10" ht="12.75" customHeight="1">
      <c r="C38" s="205" t="s">
        <v>122</v>
      </c>
      <c r="D38" s="214">
        <v>770</v>
      </c>
      <c r="E38" s="217">
        <v>380</v>
      </c>
      <c r="F38" s="11" t="s">
        <v>149</v>
      </c>
      <c r="G38" s="139"/>
      <c r="H38" s="147" t="b">
        <v>0</v>
      </c>
      <c r="I38" s="136">
        <f>IF(H38=TRUE,COUNTIF(H$3:H38,TRUE),0)</f>
        <v>0</v>
      </c>
      <c r="J38" s="138" t="str">
        <f t="shared" si="1"/>
        <v/>
      </c>
    </row>
    <row r="39" spans="3:10" ht="12.75" customHeight="1">
      <c r="C39" s="205" t="s">
        <v>123</v>
      </c>
      <c r="D39" s="214">
        <v>660</v>
      </c>
      <c r="E39" s="226">
        <v>330</v>
      </c>
      <c r="F39" s="11" t="s">
        <v>149</v>
      </c>
      <c r="G39" s="139"/>
      <c r="H39" s="147" t="b">
        <v>0</v>
      </c>
      <c r="I39" s="136">
        <f>IF(H39=TRUE,COUNTIF(H$3:H39,TRUE),0)</f>
        <v>0</v>
      </c>
      <c r="J39" s="138" t="str">
        <f t="shared" si="1"/>
        <v/>
      </c>
    </row>
    <row r="40" spans="3:10" ht="12.75" customHeight="1">
      <c r="C40" s="207" t="s">
        <v>124</v>
      </c>
      <c r="D40" s="214">
        <v>660</v>
      </c>
      <c r="E40" s="226">
        <v>330</v>
      </c>
      <c r="F40" s="13" t="s">
        <v>149</v>
      </c>
      <c r="G40" s="139"/>
      <c r="H40" s="147" t="b">
        <v>0</v>
      </c>
      <c r="I40" s="136">
        <f>IF(H40=TRUE,COUNTIF(H$3:H40,TRUE),0)</f>
        <v>0</v>
      </c>
      <c r="J40" s="138" t="str">
        <f t="shared" si="1"/>
        <v/>
      </c>
    </row>
    <row r="41" spans="3:10" ht="12" customHeight="1">
      <c r="C41" s="207" t="s">
        <v>125</v>
      </c>
      <c r="D41" s="214">
        <v>660</v>
      </c>
      <c r="E41" s="226">
        <v>330</v>
      </c>
      <c r="F41" s="13" t="s">
        <v>147</v>
      </c>
      <c r="G41" s="139"/>
      <c r="H41" s="147" t="b">
        <v>0</v>
      </c>
      <c r="I41" s="136">
        <f>IF(H41=TRUE,COUNTIF(H$3:H41,TRUE),0)</f>
        <v>0</v>
      </c>
      <c r="J41" s="138" t="str">
        <f t="shared" si="1"/>
        <v/>
      </c>
    </row>
    <row r="42" spans="3:10" ht="12.75" customHeight="1">
      <c r="C42" s="218" t="s">
        <v>126</v>
      </c>
      <c r="D42" s="214">
        <v>2200</v>
      </c>
      <c r="E42" s="226">
        <v>1100</v>
      </c>
      <c r="F42" s="14" t="s">
        <v>147</v>
      </c>
      <c r="G42" s="139"/>
      <c r="H42" s="147" t="b">
        <v>0</v>
      </c>
      <c r="I42" s="136">
        <f>IF(H42=TRUE,COUNTIF(H$3:H42,TRUE),0)</f>
        <v>0</v>
      </c>
      <c r="J42" s="138" t="str">
        <f t="shared" si="1"/>
        <v/>
      </c>
    </row>
    <row r="43" spans="3:10" ht="12.75" customHeight="1">
      <c r="C43" s="218" t="s">
        <v>127</v>
      </c>
      <c r="D43" s="214">
        <v>770</v>
      </c>
      <c r="E43" s="226">
        <v>380</v>
      </c>
      <c r="F43" s="14" t="s">
        <v>147</v>
      </c>
      <c r="G43" s="141"/>
      <c r="H43" s="147" t="b">
        <v>0</v>
      </c>
      <c r="I43" s="136">
        <f>IF(H43=TRUE,COUNTIF(H$3:H43,TRUE),0)</f>
        <v>0</v>
      </c>
      <c r="J43" s="138" t="str">
        <f t="shared" si="1"/>
        <v/>
      </c>
    </row>
    <row r="44" spans="3:10" ht="12.75" customHeight="1">
      <c r="C44" s="218" t="s">
        <v>128</v>
      </c>
      <c r="D44" s="214">
        <v>770</v>
      </c>
      <c r="E44" s="226">
        <v>380</v>
      </c>
      <c r="F44" s="14" t="s">
        <v>147</v>
      </c>
      <c r="G44" s="139"/>
      <c r="H44" s="147" t="b">
        <v>0</v>
      </c>
      <c r="I44" s="136">
        <f>IF(H44=TRUE,COUNTIF(H$3:H44,TRUE),0)</f>
        <v>0</v>
      </c>
      <c r="J44" s="138" t="str">
        <f t="shared" si="1"/>
        <v/>
      </c>
    </row>
    <row r="45" spans="3:10" ht="12.75" customHeight="1">
      <c r="C45" s="218" t="s">
        <v>129</v>
      </c>
      <c r="D45" s="214">
        <v>660</v>
      </c>
      <c r="E45" s="226">
        <v>330</v>
      </c>
      <c r="F45" s="14" t="s">
        <v>147</v>
      </c>
      <c r="G45" s="141"/>
      <c r="H45" s="147" t="b">
        <v>0</v>
      </c>
      <c r="I45" s="136">
        <f>IF(H45=TRUE,COUNTIF(H$3:H45,TRUE),0)</f>
        <v>0</v>
      </c>
      <c r="J45" s="138" t="str">
        <f t="shared" si="1"/>
        <v/>
      </c>
    </row>
    <row r="46" spans="3:10" ht="12" customHeight="1">
      <c r="C46" s="218" t="s">
        <v>130</v>
      </c>
      <c r="D46" s="214">
        <v>660</v>
      </c>
      <c r="E46" s="226">
        <v>330</v>
      </c>
      <c r="F46" s="14" t="s">
        <v>147</v>
      </c>
      <c r="G46" s="139"/>
      <c r="H46" s="147" t="b">
        <v>0</v>
      </c>
      <c r="I46" s="136">
        <f>IF(H46=TRUE,COUNTIF(H$3:H46,TRUE),0)</f>
        <v>0</v>
      </c>
      <c r="J46" s="138" t="str">
        <f t="shared" si="1"/>
        <v/>
      </c>
    </row>
    <row r="47" spans="3:10" ht="12" customHeight="1">
      <c r="C47" s="218" t="s">
        <v>131</v>
      </c>
      <c r="D47" s="214">
        <v>770</v>
      </c>
      <c r="E47" s="226">
        <v>380</v>
      </c>
      <c r="F47" s="14" t="s">
        <v>147</v>
      </c>
      <c r="G47" s="139"/>
      <c r="H47" s="147" t="b">
        <v>0</v>
      </c>
      <c r="I47" s="136">
        <f>IF(H47=TRUE,COUNTIF(H$3:H47,TRUE),0)</f>
        <v>0</v>
      </c>
      <c r="J47" s="138" t="str">
        <f t="shared" si="1"/>
        <v/>
      </c>
    </row>
    <row r="48" spans="3:10" ht="12" customHeight="1">
      <c r="C48" s="220" t="s">
        <v>132</v>
      </c>
      <c r="D48" s="214">
        <v>660</v>
      </c>
      <c r="E48" s="226">
        <v>330</v>
      </c>
      <c r="F48" s="14" t="s">
        <v>147</v>
      </c>
      <c r="G48" s="139"/>
      <c r="H48" s="147" t="b">
        <v>0</v>
      </c>
      <c r="I48" s="136">
        <f>IF(H48=TRUE,COUNTIF(H$3:H48,TRUE),0)</f>
        <v>0</v>
      </c>
      <c r="J48" s="138" t="str">
        <f t="shared" si="1"/>
        <v/>
      </c>
    </row>
    <row r="49" spans="3:10" ht="12" customHeight="1">
      <c r="C49" s="227" t="s">
        <v>133</v>
      </c>
      <c r="D49" s="214">
        <v>3630</v>
      </c>
      <c r="E49" s="226">
        <v>1810</v>
      </c>
      <c r="F49" s="14" t="s">
        <v>147</v>
      </c>
      <c r="G49" s="139"/>
      <c r="H49" s="147" t="b">
        <v>0</v>
      </c>
      <c r="I49" s="136">
        <f>IF(H49=TRUE,COUNTIF(H$3:H49,TRUE),0)</f>
        <v>0</v>
      </c>
      <c r="J49" s="138" t="str">
        <f t="shared" si="1"/>
        <v/>
      </c>
    </row>
    <row r="50" spans="3:10" ht="12.75" customHeight="1">
      <c r="C50" s="227" t="s">
        <v>134</v>
      </c>
      <c r="D50" s="214">
        <v>3740</v>
      </c>
      <c r="E50" s="226">
        <v>1870</v>
      </c>
      <c r="F50" s="14" t="s">
        <v>147</v>
      </c>
      <c r="G50" s="139"/>
      <c r="H50" s="147" t="b">
        <v>0</v>
      </c>
      <c r="I50" s="136">
        <f>IF(H50=TRUE,COUNTIF(H$3:H50,TRUE),0)</f>
        <v>0</v>
      </c>
      <c r="J50" s="138" t="str">
        <f t="shared" si="1"/>
        <v/>
      </c>
    </row>
    <row r="51" spans="3:10" ht="12.75" customHeight="1">
      <c r="C51" s="228" t="s">
        <v>135</v>
      </c>
      <c r="D51" s="214">
        <v>3740</v>
      </c>
      <c r="E51" s="226">
        <v>1870</v>
      </c>
      <c r="F51" s="14" t="s">
        <v>149</v>
      </c>
      <c r="G51" s="139"/>
      <c r="H51" s="147" t="b">
        <v>0</v>
      </c>
      <c r="I51" s="136">
        <f>IF(H51=TRUE,COUNTIF(H$3:H51,TRUE),0)</f>
        <v>0</v>
      </c>
      <c r="J51" s="138" t="str">
        <f t="shared" si="1"/>
        <v/>
      </c>
    </row>
    <row r="52" spans="3:10">
      <c r="C52" s="228" t="s">
        <v>136</v>
      </c>
      <c r="D52" s="214">
        <v>2640</v>
      </c>
      <c r="E52" s="226">
        <v>1320</v>
      </c>
      <c r="F52" s="12" t="s">
        <v>149</v>
      </c>
      <c r="G52" s="139"/>
      <c r="H52" s="147" t="b">
        <v>0</v>
      </c>
      <c r="I52" s="136">
        <f>IF(H52=TRUE,COUNTIF(H$3:H52,TRUE),0)</f>
        <v>0</v>
      </c>
      <c r="J52" s="138" t="str">
        <f t="shared" si="1"/>
        <v/>
      </c>
    </row>
    <row r="53" spans="3:10" ht="12" customHeight="1">
      <c r="C53" s="229" t="s">
        <v>137</v>
      </c>
      <c r="D53" s="214">
        <v>880</v>
      </c>
      <c r="E53" s="226">
        <v>440</v>
      </c>
      <c r="F53" s="12" t="s">
        <v>149</v>
      </c>
      <c r="G53" s="139"/>
      <c r="H53" s="147" t="b">
        <v>0</v>
      </c>
      <c r="I53" s="136">
        <f>IF(H53=TRUE,COUNTIF(H$3:H53,TRUE),0)</f>
        <v>0</v>
      </c>
      <c r="J53" s="138" t="str">
        <f t="shared" si="1"/>
        <v/>
      </c>
    </row>
    <row r="54" spans="3:10" ht="12.75" customHeight="1">
      <c r="C54" s="218" t="s">
        <v>138</v>
      </c>
      <c r="D54" s="214">
        <v>1210</v>
      </c>
      <c r="E54" s="226">
        <v>600</v>
      </c>
      <c r="F54" s="12" t="s">
        <v>149</v>
      </c>
      <c r="G54" s="139"/>
      <c r="H54" s="147" t="b">
        <v>0</v>
      </c>
      <c r="I54" s="136">
        <f>IF(H54=TRUE,COUNTIF(H$3:H54,TRUE),0)</f>
        <v>0</v>
      </c>
      <c r="J54" s="138" t="str">
        <f t="shared" si="1"/>
        <v/>
      </c>
    </row>
    <row r="55" spans="3:10" ht="12.75" customHeight="1">
      <c r="C55" s="218" t="s">
        <v>139</v>
      </c>
      <c r="D55" s="214">
        <v>1210</v>
      </c>
      <c r="E55" s="226">
        <v>600</v>
      </c>
      <c r="F55" s="12" t="s">
        <v>149</v>
      </c>
      <c r="G55" s="139"/>
      <c r="H55" s="147" t="b">
        <v>0</v>
      </c>
      <c r="I55" s="136">
        <f>IF(H55=TRUE,COUNTIF(H$3:H55,TRUE),0)</f>
        <v>0</v>
      </c>
      <c r="J55" s="138" t="str">
        <f t="shared" si="1"/>
        <v/>
      </c>
    </row>
    <row r="56" spans="3:10" ht="12.75" customHeight="1">
      <c r="C56" s="218" t="s">
        <v>140</v>
      </c>
      <c r="D56" s="214">
        <v>1210</v>
      </c>
      <c r="E56" s="226">
        <v>600</v>
      </c>
      <c r="F56" s="12" t="s">
        <v>149</v>
      </c>
      <c r="G56" s="141"/>
      <c r="H56" s="147" t="b">
        <v>0</v>
      </c>
      <c r="I56" s="136">
        <f>IF(H56=TRUE,COUNTIF(H$3:H56,TRUE),0)</f>
        <v>0</v>
      </c>
      <c r="J56" s="138" t="str">
        <f t="shared" si="1"/>
        <v/>
      </c>
    </row>
    <row r="57" spans="3:10" ht="12.75" customHeight="1">
      <c r="C57" s="218" t="s">
        <v>141</v>
      </c>
      <c r="D57" s="214">
        <v>1100</v>
      </c>
      <c r="E57" s="226">
        <v>550</v>
      </c>
      <c r="F57" s="12" t="s">
        <v>149</v>
      </c>
      <c r="G57" s="139"/>
      <c r="H57" s="147" t="b">
        <v>0</v>
      </c>
      <c r="I57" s="136">
        <f>IF(H57=TRUE,COUNTIF(H$3:H57,TRUE),0)</f>
        <v>0</v>
      </c>
      <c r="J57" s="138" t="str">
        <f t="shared" si="1"/>
        <v/>
      </c>
    </row>
    <row r="58" spans="3:10" ht="12.75" customHeight="1">
      <c r="C58" s="218" t="s">
        <v>142</v>
      </c>
      <c r="D58" s="214">
        <v>1210</v>
      </c>
      <c r="E58" s="226">
        <v>600</v>
      </c>
      <c r="F58" s="12" t="s">
        <v>149</v>
      </c>
      <c r="G58" s="139"/>
      <c r="H58" s="147" t="b">
        <v>0</v>
      </c>
      <c r="I58" s="136">
        <f>IF(H58=TRUE,COUNTIF(H$3:H58,TRUE),0)</f>
        <v>0</v>
      </c>
      <c r="J58" s="138" t="str">
        <f t="shared" si="1"/>
        <v/>
      </c>
    </row>
    <row r="59" spans="3:10" ht="12.75" customHeight="1">
      <c r="C59" s="218" t="s">
        <v>143</v>
      </c>
      <c r="D59" s="214">
        <v>1210</v>
      </c>
      <c r="E59" s="226">
        <v>600</v>
      </c>
      <c r="F59" s="12" t="s">
        <v>149</v>
      </c>
      <c r="G59" s="139"/>
      <c r="H59" s="147" t="b">
        <v>0</v>
      </c>
      <c r="I59" s="136">
        <f>IF(H59=TRUE,COUNTIF(H$3:H59,TRUE),0)</f>
        <v>0</v>
      </c>
      <c r="J59" s="138" t="str">
        <f t="shared" si="1"/>
        <v/>
      </c>
    </row>
    <row r="60" spans="3:10" ht="12.75" customHeight="1">
      <c r="C60" s="218" t="s">
        <v>144</v>
      </c>
      <c r="D60" s="214">
        <v>1100</v>
      </c>
      <c r="E60" s="226">
        <v>550</v>
      </c>
      <c r="F60" s="12" t="s">
        <v>149</v>
      </c>
      <c r="G60" s="141"/>
      <c r="H60" s="147" t="b">
        <v>0</v>
      </c>
      <c r="I60" s="136">
        <f>IF(H60=TRUE,COUNTIF(H$3:H60,TRUE),0)</f>
        <v>0</v>
      </c>
      <c r="J60" s="138" t="str">
        <f t="shared" si="1"/>
        <v/>
      </c>
    </row>
    <row r="61" spans="3:10" ht="12" customHeight="1">
      <c r="C61" s="227" t="s">
        <v>145</v>
      </c>
      <c r="D61" s="214">
        <v>1210</v>
      </c>
      <c r="E61" s="226">
        <v>600</v>
      </c>
      <c r="F61" s="12" t="s">
        <v>149</v>
      </c>
      <c r="G61" s="139"/>
      <c r="H61" s="147" t="b">
        <v>0</v>
      </c>
      <c r="I61" s="136">
        <f>IF(H61=TRUE,COUNTIF(H$3:H61,TRUE),0)</f>
        <v>0</v>
      </c>
      <c r="J61" s="138" t="str">
        <f t="shared" si="1"/>
        <v/>
      </c>
    </row>
    <row r="62" spans="3:10" ht="12" customHeight="1" thickBot="1">
      <c r="C62" s="232" t="s">
        <v>193</v>
      </c>
      <c r="D62" s="233">
        <v>1650</v>
      </c>
      <c r="E62" s="234">
        <v>820</v>
      </c>
      <c r="F62" s="15" t="s">
        <v>149</v>
      </c>
      <c r="G62" s="139"/>
      <c r="H62" s="147" t="b">
        <v>0</v>
      </c>
      <c r="I62" s="136">
        <f>IF(H62=TRUE,COUNTIF(H$3:H62,TRUE),0)</f>
        <v>0</v>
      </c>
      <c r="J62" s="138" t="str">
        <f t="shared" ref="J62" si="2">IF(I62&gt;0,C62,"")</f>
        <v/>
      </c>
    </row>
    <row r="63" spans="3:10">
      <c r="C63" s="143">
        <f>H63</f>
        <v>0</v>
      </c>
      <c r="H63" s="148">
        <f>COUNTIF(H2:H62,TRUE)</f>
        <v>0</v>
      </c>
      <c r="J63" s="132" t="str">
        <f>SUBSTITUTE(TRIM(J3&amp;" "&amp;J4&amp;" "&amp;J5&amp;" "&amp;J6&amp;" "&amp;J7&amp;" "&amp;J8&amp;" "&amp;J9&amp;" "&amp;J10&amp;" "&amp;J11&amp;" "&amp;J12&amp;" "&amp;J13&amp;" "&amp;J14&amp;" "&amp;J15&amp;" "&amp;J16&amp;" "&amp;J17&amp;" "&amp;J18&amp;" "&amp;J19&amp;" "&amp;J20&amp;" "&amp;J21&amp;" "&amp;J22&amp;" "&amp;J23&amp;" "&amp;J24&amp;" "&amp;J25&amp;" "&amp;J26&amp;" "&amp;J27&amp;" "&amp;J28&amp;" "&amp;J29&amp;" "&amp;J30&amp;" "&amp;J31&amp;" "&amp;J32&amp;" "&amp;J33&amp;" "&amp;J34&amp;" "&amp;J35&amp;" "&amp;J36&amp;" "&amp;J37&amp;" "&amp;J38&amp;" "&amp;J39&amp;" "&amp;J40&amp;" "&amp;J41&amp;" "&amp;J42&amp;" "&amp;J43&amp;" "&amp;J44&amp;" "&amp;J45&amp;" "&amp;J46&amp;" "&amp;J47&amp;" "&amp;J48&amp;" "&amp;J49&amp;" "&amp;J50&amp;" "&amp;J51&amp;" "&amp;J52&amp;" "&amp;J53&amp;" "&amp;J54&amp;" "&amp;J55&amp;" "&amp;J56&amp;" "&amp;J57&amp;" "&amp;J58&amp;" "&amp;J59&amp;" "&amp;J60&amp;" "&amp;J61&amp;" "&amp;J62&amp;" ")," ","、")</f>
        <v/>
      </c>
    </row>
    <row r="64" spans="3:10">
      <c r="H64" s="149"/>
      <c r="I64" s="146"/>
      <c r="J64" s="146"/>
    </row>
    <row r="65" spans="10:10">
      <c r="J65" s="146"/>
    </row>
  </sheetData>
  <sheetProtection algorithmName="SHA-512" hashValue="NFau5AIp9BeZgFfMHw6PeUAaUx3CYW9UslZkqZtedScZnSFY0Ha10UqmqcqXHQULTuKqqnGhvFh78PDh2+rYCg==" saltValue="yL0p05lizTLVjwi2zPLhlg==" spinCount="100000" sheet="1" objects="1" scenarios="1"/>
  <autoFilter ref="G1:G64" xr:uid="{00000000-0009-0000-0000-000003000000}"/>
  <mergeCells count="1">
    <mergeCell ref="L23:P25"/>
  </mergeCells>
  <phoneticPr fontId="2"/>
  <conditionalFormatting sqref="L23:P25">
    <cfRule type="cellIs" dxfId="0" priority="1" operator="greaterThanOrEqual">
      <formula>11</formula>
    </cfRule>
  </conditionalFormatting>
  <hyperlinks>
    <hyperlink ref="L12" r:id="rId1" xr:uid="{00000000-0004-0000-0300-000000000000}"/>
  </hyperlinks>
  <pageMargins left="0.75" right="0.75" top="1" bottom="1" header="0.51200000000000001" footer="0.51200000000000001"/>
  <pageSetup paperSize="8" fitToWidth="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78" r:id="rId5" name="Check Box 14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2</xdr:row>
                    <xdr:rowOff>7620</xdr:rowOff>
                  </from>
                  <to>
                    <xdr:col>9</xdr:col>
                    <xdr:colOff>7620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4" r:id="rId6" name="Check Box 150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3</xdr:row>
                    <xdr:rowOff>7620</xdr:rowOff>
                  </from>
                  <to>
                    <xdr:col>9</xdr:col>
                    <xdr:colOff>7620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5" r:id="rId7" name="Check Box 151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4</xdr:row>
                    <xdr:rowOff>7620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7" r:id="rId8" name="Check Box 153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6</xdr:row>
                    <xdr:rowOff>7620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9" r:id="rId9" name="Check Box 15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0" r:id="rId10" name="Check Box 156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9</xdr:row>
                    <xdr:rowOff>7620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1" r:id="rId11" name="Check Box 157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10</xdr:row>
                    <xdr:rowOff>7620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3" r:id="rId12" name="Check Box 159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12</xdr:row>
                    <xdr:rowOff>0</xdr:rowOff>
                  </from>
                  <to>
                    <xdr:col>9</xdr:col>
                    <xdr:colOff>7620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4" r:id="rId13" name="Check Box 160">
              <controlPr locked="0" defaultSize="0" autoFill="0" autoLine="0" autoPict="0">
                <anchor moveWithCells="1">
                  <from>
                    <xdr:col>6</xdr:col>
                    <xdr:colOff>7620</xdr:colOff>
                    <xdr:row>13</xdr:row>
                    <xdr:rowOff>7620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5" r:id="rId14" name="Check Box 16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6" r:id="rId15" name="Check Box 16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7" r:id="rId16" name="Check Box 16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8" r:id="rId17" name="Check Box 16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9" r:id="rId18" name="Check Box 16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0" r:id="rId19" name="Check Box 166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7</xdr:col>
                    <xdr:colOff>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1" r:id="rId20" name="Check Box 16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2" r:id="rId21" name="Check Box 168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3" r:id="rId22" name="Check Box 16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4" r:id="rId23" name="Check Box 170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5" r:id="rId24" name="Check Box 17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152400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6" r:id="rId25" name="Check Box 17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7" r:id="rId26" name="Check Box 17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8" r:id="rId27" name="Check Box 17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182880</xdr:rowOff>
                  </from>
                  <to>
                    <xdr:col>7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9" r:id="rId28" name="Check Box 17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1" r:id="rId29" name="Check Box 17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3" r:id="rId30" name="Check Box 17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152400</xdr:rowOff>
                  </from>
                  <to>
                    <xdr:col>7</xdr:col>
                    <xdr:colOff>0</xdr:colOff>
                    <xdr:row>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4" r:id="rId31" name="Check Box 180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32</xdr:row>
                    <xdr:rowOff>144780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5" r:id="rId32" name="Check Box 18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152400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6" r:id="rId33" name="Check Box 18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152400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7" r:id="rId34" name="Check Box 18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152400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8" r:id="rId35" name="Check Box 18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152400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9" r:id="rId36" name="Check Box 18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152400</xdr:rowOff>
                  </from>
                  <to>
                    <xdr:col>7</xdr:col>
                    <xdr:colOff>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0" r:id="rId37" name="Check Box 186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152400</xdr:rowOff>
                  </from>
                  <to>
                    <xdr:col>7</xdr:col>
                    <xdr:colOff>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1" r:id="rId38" name="Check Box 18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2" r:id="rId39" name="Check Box 188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7620</xdr:rowOff>
                  </from>
                  <to>
                    <xdr:col>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4" r:id="rId40" name="Check Box 190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6" r:id="rId41" name="Check Box 19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160020</xdr:rowOff>
                  </from>
                  <to>
                    <xdr:col>7</xdr:col>
                    <xdr:colOff>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7" r:id="rId42" name="Check Box 19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8" r:id="rId43" name="Check Box 19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9" r:id="rId44" name="Check Box 19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0" r:id="rId45" name="Check Box 196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1" r:id="rId46" name="Check Box 19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2" r:id="rId47" name="Check Box 198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160020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3" r:id="rId48" name="Check Box 19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51</xdr:row>
                    <xdr:rowOff>182880</xdr:rowOff>
                  </from>
                  <to>
                    <xdr:col>7</xdr:col>
                    <xdr:colOff>0</xdr:colOff>
                    <xdr:row>52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4" r:id="rId49" name="Check Box 200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52</xdr:row>
                    <xdr:rowOff>152400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5" r:id="rId50" name="Check Box 20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7" r:id="rId51" name="Check Box 20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8" r:id="rId52" name="Check Box 20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9" r:id="rId53" name="Check Box 20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1" r:id="rId54" name="Check Box 20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5" r:id="rId55" name="Check Box 26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4" r:id="rId56" name="Check Box 270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5" r:id="rId57" name="Check Box 271">
              <controlPr defaultSize="0" autoFill="0" autoLine="0" autoPict="0">
                <anchor moveWithCells="1">
                  <from>
                    <xdr:col>5</xdr:col>
                    <xdr:colOff>685800</xdr:colOff>
                    <xdr:row>4</xdr:row>
                    <xdr:rowOff>152400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6" r:id="rId58" name="Check Box 272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7" r:id="rId59" name="Check Box 273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8" r:id="rId60" name="Check Box 274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0" r:id="rId61" name="Check Box 276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1" r:id="rId62" name="Check Box 277">
              <controlPr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2" r:id="rId63" name="Check Box 278">
              <controlPr defaultSize="0" autoFill="0" autoLine="0" autoPict="0">
                <anchor mov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4" r:id="rId64" name="Check Box 280">
              <controlPr defaultSize="0" autoFill="0" autoLine="0" autoPict="0">
                <anchor moveWithCells="1">
                  <from>
                    <xdr:col>6</xdr:col>
                    <xdr:colOff>0</xdr:colOff>
                    <xdr:row>60</xdr:row>
                    <xdr:rowOff>106680</xdr:rowOff>
                  </from>
                  <to>
                    <xdr:col>6</xdr:col>
                    <xdr:colOff>190500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"/>
  <sheetViews>
    <sheetView workbookViewId="0">
      <selection activeCell="C18" sqref="C18"/>
    </sheetView>
  </sheetViews>
  <sheetFormatPr defaultRowHeight="13.2"/>
  <cols>
    <col min="1" max="1" width="11.6640625" style="3" customWidth="1"/>
    <col min="2" max="2" width="5" style="3" customWidth="1"/>
    <col min="3" max="4" width="9" style="3"/>
    <col min="5" max="5" width="5" style="3" customWidth="1"/>
    <col min="6" max="6" width="9" style="3"/>
  </cols>
  <sheetData>
    <row r="1" spans="1:6" ht="13.8" thickBot="1">
      <c r="A1" s="1" t="s">
        <v>43</v>
      </c>
      <c r="B1" s="2"/>
      <c r="C1" s="16" t="s">
        <v>154</v>
      </c>
      <c r="D1" s="17" t="s">
        <v>44</v>
      </c>
      <c r="F1" s="3" t="s">
        <v>62</v>
      </c>
    </row>
    <row r="2" spans="1:6">
      <c r="A2" s="4">
        <v>0</v>
      </c>
      <c r="B2" s="5"/>
      <c r="C2" s="18" t="s">
        <v>46</v>
      </c>
      <c r="D2" s="19" t="s">
        <v>155</v>
      </c>
    </row>
    <row r="3" spans="1:6">
      <c r="A3" s="6">
        <v>0.5</v>
      </c>
      <c r="B3" s="5"/>
      <c r="C3" s="20" t="s">
        <v>156</v>
      </c>
      <c r="D3" s="21" t="s">
        <v>155</v>
      </c>
      <c r="F3" s="3">
        <v>0</v>
      </c>
    </row>
    <row r="4" spans="1:6" ht="13.8" thickBot="1">
      <c r="A4" s="7">
        <v>1</v>
      </c>
      <c r="B4" s="5"/>
      <c r="C4" s="20" t="s">
        <v>157</v>
      </c>
      <c r="D4" s="21" t="s">
        <v>155</v>
      </c>
      <c r="F4" s="3">
        <v>1</v>
      </c>
    </row>
    <row r="5" spans="1:6">
      <c r="C5" s="20" t="s">
        <v>158</v>
      </c>
      <c r="D5" s="21" t="s">
        <v>155</v>
      </c>
      <c r="F5" s="3">
        <v>2</v>
      </c>
    </row>
    <row r="6" spans="1:6">
      <c r="C6" s="20" t="s">
        <v>159</v>
      </c>
      <c r="D6" s="21" t="s">
        <v>155</v>
      </c>
      <c r="F6" s="3">
        <v>3</v>
      </c>
    </row>
    <row r="7" spans="1:6">
      <c r="A7" s="2"/>
      <c r="C7" s="20" t="s">
        <v>160</v>
      </c>
      <c r="D7" s="21" t="s">
        <v>155</v>
      </c>
      <c r="F7" s="3">
        <v>4</v>
      </c>
    </row>
    <row r="8" spans="1:6">
      <c r="A8" s="30"/>
      <c r="C8" s="20" t="s">
        <v>47</v>
      </c>
      <c r="D8" s="21" t="s">
        <v>155</v>
      </c>
      <c r="F8" s="3">
        <v>5</v>
      </c>
    </row>
    <row r="9" spans="1:6">
      <c r="A9" s="31"/>
      <c r="C9" s="20" t="s">
        <v>161</v>
      </c>
      <c r="D9" s="21" t="s">
        <v>155</v>
      </c>
      <c r="F9" s="3">
        <v>6</v>
      </c>
    </row>
    <row r="10" spans="1:6">
      <c r="A10" s="31"/>
      <c r="C10" s="20" t="s">
        <v>162</v>
      </c>
      <c r="D10" s="21" t="s">
        <v>155</v>
      </c>
      <c r="F10" s="3">
        <v>7</v>
      </c>
    </row>
    <row r="11" spans="1:6">
      <c r="A11" s="31"/>
      <c r="C11" s="22" t="s">
        <v>163</v>
      </c>
      <c r="D11" s="23" t="s">
        <v>164</v>
      </c>
      <c r="F11" s="3">
        <v>8</v>
      </c>
    </row>
    <row r="12" spans="1:6">
      <c r="A12" s="31"/>
      <c r="C12" s="22" t="s">
        <v>165</v>
      </c>
      <c r="D12" s="23" t="s">
        <v>164</v>
      </c>
      <c r="F12" s="3">
        <v>9</v>
      </c>
    </row>
    <row r="13" spans="1:6">
      <c r="A13" s="31"/>
      <c r="C13" s="24" t="s">
        <v>166</v>
      </c>
      <c r="D13" s="25" t="s">
        <v>164</v>
      </c>
      <c r="F13" s="3">
        <v>10</v>
      </c>
    </row>
    <row r="14" spans="1:6" ht="13.8" thickBot="1">
      <c r="A14" s="31"/>
      <c r="C14" s="26" t="s">
        <v>167</v>
      </c>
      <c r="D14" s="27" t="s">
        <v>164</v>
      </c>
      <c r="F14" s="3">
        <v>11</v>
      </c>
    </row>
    <row r="15" spans="1:6">
      <c r="A15" s="31"/>
      <c r="C15" s="28"/>
      <c r="D15" s="29"/>
      <c r="F15" s="3">
        <v>12</v>
      </c>
    </row>
    <row r="16" spans="1:6">
      <c r="A16" s="31"/>
      <c r="C16" s="28"/>
      <c r="D16" s="29"/>
      <c r="F16" s="3">
        <v>13</v>
      </c>
    </row>
    <row r="17" spans="3:6">
      <c r="C17" s="28"/>
      <c r="D17" s="29"/>
      <c r="F17" s="3">
        <v>14</v>
      </c>
    </row>
    <row r="18" spans="3:6">
      <c r="C18" s="28"/>
      <c r="D18" s="29"/>
      <c r="F18" s="3">
        <v>15</v>
      </c>
    </row>
    <row r="19" spans="3:6">
      <c r="C19" s="28"/>
      <c r="D19" s="29"/>
      <c r="F19" s="3">
        <v>16</v>
      </c>
    </row>
    <row r="20" spans="3:6">
      <c r="C20" s="28"/>
      <c r="D20" s="29"/>
      <c r="F20" s="3">
        <v>17</v>
      </c>
    </row>
    <row r="21" spans="3:6">
      <c r="C21" s="28"/>
      <c r="D21" s="29"/>
      <c r="F21" s="3">
        <v>18</v>
      </c>
    </row>
    <row r="22" spans="3:6">
      <c r="C22" s="28"/>
      <c r="D22" s="29"/>
      <c r="F22" s="3">
        <v>19</v>
      </c>
    </row>
    <row r="23" spans="3:6">
      <c r="C23" s="28"/>
      <c r="D23" s="29"/>
      <c r="F23" s="3">
        <v>20</v>
      </c>
    </row>
    <row r="24" spans="3:6">
      <c r="C24" s="28"/>
      <c r="D24" s="29"/>
      <c r="F24" s="3">
        <v>21</v>
      </c>
    </row>
    <row r="25" spans="3:6">
      <c r="C25" s="28"/>
      <c r="D25" s="29"/>
      <c r="F25" s="3">
        <v>22</v>
      </c>
    </row>
    <row r="26" spans="3:6">
      <c r="C26" s="28"/>
      <c r="D26" s="29"/>
      <c r="F26" s="3">
        <v>23</v>
      </c>
    </row>
    <row r="27" spans="3:6">
      <c r="C27" s="28"/>
      <c r="D27" s="29"/>
      <c r="F27" s="3">
        <v>24</v>
      </c>
    </row>
    <row r="28" spans="3:6">
      <c r="C28" s="28"/>
      <c r="D28" s="29"/>
      <c r="F28" s="3">
        <v>25</v>
      </c>
    </row>
    <row r="29" spans="3:6">
      <c r="C29" s="28"/>
      <c r="D29" s="29"/>
      <c r="F29" s="3">
        <v>26</v>
      </c>
    </row>
    <row r="30" spans="3:6">
      <c r="C30" s="28"/>
      <c r="D30" s="29"/>
      <c r="F30" s="3">
        <v>27</v>
      </c>
    </row>
    <row r="31" spans="3:6">
      <c r="C31" s="28"/>
      <c r="D31" s="29"/>
      <c r="F31" s="3">
        <v>28</v>
      </c>
    </row>
    <row r="32" spans="3:6">
      <c r="C32" s="28"/>
      <c r="D32" s="29"/>
      <c r="F32" s="3">
        <v>29</v>
      </c>
    </row>
    <row r="33" spans="3:6">
      <c r="C33" s="28"/>
      <c r="D33" s="29"/>
      <c r="F33" s="3">
        <v>30</v>
      </c>
    </row>
    <row r="34" spans="3:6">
      <c r="C34" s="28"/>
      <c r="D34" s="29"/>
      <c r="F34" s="3">
        <v>31</v>
      </c>
    </row>
    <row r="35" spans="3:6">
      <c r="C35" s="28"/>
      <c r="D35" s="29"/>
      <c r="F35" s="3">
        <v>32</v>
      </c>
    </row>
    <row r="36" spans="3:6">
      <c r="C36" s="28"/>
      <c r="D36" s="29"/>
      <c r="F36" s="3">
        <v>33</v>
      </c>
    </row>
    <row r="37" spans="3:6">
      <c r="F37" s="3">
        <v>34</v>
      </c>
    </row>
    <row r="38" spans="3:6">
      <c r="F38" s="3">
        <v>35</v>
      </c>
    </row>
    <row r="39" spans="3:6">
      <c r="F39" s="3">
        <v>36</v>
      </c>
    </row>
    <row r="40" spans="3:6">
      <c r="F40" s="3">
        <v>37</v>
      </c>
    </row>
    <row r="41" spans="3:6">
      <c r="F41" s="3">
        <v>38</v>
      </c>
    </row>
    <row r="42" spans="3:6">
      <c r="F42" s="3">
        <v>39</v>
      </c>
    </row>
    <row r="43" spans="3:6">
      <c r="F43" s="3">
        <v>40</v>
      </c>
    </row>
    <row r="44" spans="3:6">
      <c r="F44" s="3">
        <v>41</v>
      </c>
    </row>
    <row r="45" spans="3:6">
      <c r="F45" s="3">
        <v>42</v>
      </c>
    </row>
    <row r="46" spans="3:6">
      <c r="F46" s="3">
        <v>43</v>
      </c>
    </row>
    <row r="47" spans="3:6">
      <c r="F47" s="3">
        <v>44</v>
      </c>
    </row>
    <row r="48" spans="3:6">
      <c r="F48" s="3">
        <v>45</v>
      </c>
    </row>
    <row r="49" spans="6:6">
      <c r="F49" s="3">
        <v>46</v>
      </c>
    </row>
    <row r="50" spans="6:6">
      <c r="F50" s="3">
        <v>47</v>
      </c>
    </row>
    <row r="51" spans="6:6">
      <c r="F51" s="3">
        <v>48</v>
      </c>
    </row>
    <row r="52" spans="6:6">
      <c r="F52" s="3">
        <v>49</v>
      </c>
    </row>
    <row r="53" spans="6:6">
      <c r="F53" s="3">
        <v>50</v>
      </c>
    </row>
    <row r="54" spans="6:6">
      <c r="F54" s="3">
        <v>51</v>
      </c>
    </row>
    <row r="55" spans="6:6">
      <c r="F55" s="3">
        <v>52</v>
      </c>
    </row>
    <row r="56" spans="6:6">
      <c r="F56" s="3">
        <v>53</v>
      </c>
    </row>
    <row r="57" spans="6:6">
      <c r="F57" s="3">
        <v>54</v>
      </c>
    </row>
    <row r="58" spans="6:6">
      <c r="F58" s="3">
        <v>55</v>
      </c>
    </row>
    <row r="59" spans="6:6">
      <c r="F59" s="3">
        <v>56</v>
      </c>
    </row>
    <row r="60" spans="6:6">
      <c r="F60" s="3">
        <v>57</v>
      </c>
    </row>
    <row r="61" spans="6:6">
      <c r="F61" s="3">
        <v>58</v>
      </c>
    </row>
    <row r="62" spans="6:6">
      <c r="F62" s="3">
        <v>59</v>
      </c>
    </row>
    <row r="63" spans="6:6">
      <c r="F63" s="3">
        <v>60</v>
      </c>
    </row>
    <row r="64" spans="6:6">
      <c r="F64" s="3">
        <v>61</v>
      </c>
    </row>
    <row r="65" spans="6:6">
      <c r="F65" s="3">
        <v>62</v>
      </c>
    </row>
    <row r="66" spans="6:6">
      <c r="F66" s="3">
        <v>63</v>
      </c>
    </row>
    <row r="67" spans="6:6">
      <c r="F67" s="3">
        <v>64</v>
      </c>
    </row>
    <row r="68" spans="6:6">
      <c r="F68" s="3">
        <v>65</v>
      </c>
    </row>
    <row r="69" spans="6:6">
      <c r="F69" s="3">
        <v>66</v>
      </c>
    </row>
    <row r="70" spans="6:6">
      <c r="F70" s="3">
        <v>67</v>
      </c>
    </row>
    <row r="71" spans="6:6">
      <c r="F71" s="3">
        <v>68</v>
      </c>
    </row>
    <row r="72" spans="6:6">
      <c r="F72" s="3">
        <v>69</v>
      </c>
    </row>
    <row r="73" spans="6:6">
      <c r="F73" s="3">
        <v>70</v>
      </c>
    </row>
    <row r="74" spans="6:6">
      <c r="F74" s="3">
        <v>71</v>
      </c>
    </row>
    <row r="75" spans="6:6">
      <c r="F75" s="3">
        <v>72</v>
      </c>
    </row>
    <row r="76" spans="6:6">
      <c r="F76" s="3">
        <v>73</v>
      </c>
    </row>
    <row r="77" spans="6:6">
      <c r="F77" s="3">
        <v>74</v>
      </c>
    </row>
    <row r="78" spans="6:6">
      <c r="F78" s="3">
        <v>75</v>
      </c>
    </row>
    <row r="79" spans="6:6">
      <c r="F79" s="3">
        <v>76</v>
      </c>
    </row>
    <row r="80" spans="6:6">
      <c r="F80" s="3">
        <v>77</v>
      </c>
    </row>
    <row r="81" spans="6:6">
      <c r="F81" s="3">
        <v>78</v>
      </c>
    </row>
    <row r="82" spans="6:6">
      <c r="F82" s="3">
        <v>79</v>
      </c>
    </row>
    <row r="83" spans="6:6">
      <c r="F83" s="3">
        <v>80</v>
      </c>
    </row>
    <row r="84" spans="6:6">
      <c r="F84" s="3">
        <v>81</v>
      </c>
    </row>
    <row r="85" spans="6:6">
      <c r="F85" s="3">
        <v>82</v>
      </c>
    </row>
    <row r="86" spans="6:6">
      <c r="F86" s="3">
        <v>83</v>
      </c>
    </row>
    <row r="87" spans="6:6">
      <c r="F87" s="3">
        <v>84</v>
      </c>
    </row>
    <row r="88" spans="6:6">
      <c r="F88" s="3">
        <v>85</v>
      </c>
    </row>
    <row r="89" spans="6:6">
      <c r="F89" s="3">
        <v>86</v>
      </c>
    </row>
    <row r="90" spans="6:6">
      <c r="F90" s="3">
        <v>87</v>
      </c>
    </row>
    <row r="91" spans="6:6">
      <c r="F91" s="3">
        <v>88</v>
      </c>
    </row>
    <row r="92" spans="6:6">
      <c r="F92" s="3">
        <v>89</v>
      </c>
    </row>
    <row r="93" spans="6:6">
      <c r="F93" s="3">
        <v>90</v>
      </c>
    </row>
    <row r="94" spans="6:6">
      <c r="F94" s="3">
        <v>91</v>
      </c>
    </row>
    <row r="95" spans="6:6">
      <c r="F95" s="3">
        <v>92</v>
      </c>
    </row>
    <row r="96" spans="6:6">
      <c r="F96" s="3">
        <v>93</v>
      </c>
    </row>
    <row r="97" spans="6:6">
      <c r="F97" s="3">
        <v>94</v>
      </c>
    </row>
    <row r="98" spans="6:6">
      <c r="F98" s="3">
        <v>95</v>
      </c>
    </row>
    <row r="99" spans="6:6">
      <c r="F99" s="3">
        <v>96</v>
      </c>
    </row>
    <row r="100" spans="6:6">
      <c r="F100" s="3">
        <v>97</v>
      </c>
    </row>
    <row r="101" spans="6:6">
      <c r="F101" s="3">
        <v>98</v>
      </c>
    </row>
    <row r="102" spans="6:6">
      <c r="F102" s="3">
        <v>99</v>
      </c>
    </row>
    <row r="103" spans="6:6">
      <c r="F103" s="3">
        <v>100</v>
      </c>
    </row>
  </sheetData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26</vt:i4>
      </vt:variant>
    </vt:vector>
  </HeadingPairs>
  <TitlesOfParts>
    <vt:vector size="31" baseType="lpstr">
      <vt:lpstr>設備使用申請書（５機器以下）</vt:lpstr>
      <vt:lpstr>設備使用申請書（６～１０機器）</vt:lpstr>
      <vt:lpstr>設備使用申請書【記入例】</vt:lpstr>
      <vt:lpstr>設備機器一覧</vt:lpstr>
      <vt:lpstr>プルダウン用シート</vt:lpstr>
      <vt:lpstr>〇強度試験機器</vt:lpstr>
      <vt:lpstr>設備機器一覧!Print_Area</vt:lpstr>
      <vt:lpstr>'設備使用申請書（５機器以下）'!Print_Area</vt:lpstr>
      <vt:lpstr>'設備使用申請書（６～１０機器）'!Print_Area</vt:lpstr>
      <vt:lpstr>設備使用申請書【記入例】!Print_Area</vt:lpstr>
      <vt:lpstr>すべての機器</vt:lpstr>
      <vt:lpstr>強〇度試験機器</vt:lpstr>
      <vt:lpstr>強度試験機器</vt:lpstr>
      <vt:lpstr>減免率</vt:lpstr>
      <vt:lpstr>硬度試験機器</vt:lpstr>
      <vt:lpstr>四半期1始</vt:lpstr>
      <vt:lpstr>四半期1終</vt:lpstr>
      <vt:lpstr>四半期2始</vt:lpstr>
      <vt:lpstr>四半期2終</vt:lpstr>
      <vt:lpstr>四半期3始</vt:lpstr>
      <vt:lpstr>四半期3終</vt:lpstr>
      <vt:lpstr>四半期4始</vt:lpstr>
      <vt:lpstr>四半期4終</vt:lpstr>
      <vt:lpstr>設備区分</vt:lpstr>
      <vt:lpstr>洗浄関連機器</vt:lpstr>
      <vt:lpstr>耐候試験機器</vt:lpstr>
      <vt:lpstr>担当者</vt:lpstr>
      <vt:lpstr>電気試験機器</vt:lpstr>
      <vt:lpstr>微生物試験関連機器</vt:lpstr>
      <vt:lpstr>物性試験・薄膜作成等機器</vt:lpstr>
      <vt:lpstr>摩擦・摩耗試験機器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m_tobita</dc:creator>
  <cp:lastModifiedBy>山下</cp:lastModifiedBy>
  <cp:lastPrinted>2024-09-26T08:05:47Z</cp:lastPrinted>
  <dcterms:created xsi:type="dcterms:W3CDTF">2000-05-09T02:46:10Z</dcterms:created>
  <dcterms:modified xsi:type="dcterms:W3CDTF">2026-03-26T01:00:26Z</dcterms:modified>
</cp:coreProperties>
</file>